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hidePivotFieldList="1"/>
  <mc:AlternateContent xmlns:mc="http://schemas.openxmlformats.org/markup-compatibility/2006">
    <mc:Choice Requires="x15">
      <x15ac:absPath xmlns:x15ac="http://schemas.microsoft.com/office/spreadsheetml/2010/11/ac" url="https://nationalarchivesuk-my.sharepoint.com/personal/matthew_tanton_nationalarchives_gov_uk/Documents/Desktop/"/>
    </mc:Choice>
  </mc:AlternateContent>
  <xr:revisionPtr revIDLastSave="4" documentId="13_ncr:1_{CEE90030-A217-4294-BB68-810EE12263BB}" xr6:coauthVersionLast="47" xr6:coauthVersionMax="47" xr10:uidLastSave="{0966F50E-FC5B-4581-A0FA-DEB5103005F0}"/>
  <workbookProtection workbookAlgorithmName="SHA-512" workbookHashValue="MH7vy6eQNKrzw+17dvUZHoN8m/xpMVc2yjHpi0ZlKJguyaq0qVdXHORIdAOZVzHgWDLuzunLKuFEGfdcHS0o+Q==" workbookSaltValue="mQaQfUZ8GRSExyXLRMF9TQ==" workbookSpinCount="100000" lockStructure="1"/>
  <bookViews>
    <workbookView xWindow="-110" yWindow="-110" windowWidth="22780" windowHeight="14540" xr2:uid="{00000000-000D-0000-FFFF-FFFF00000000}"/>
  </bookViews>
  <sheets>
    <sheet name="1. Introduction" sheetId="1" r:id="rId1"/>
    <sheet name="2. Organisational Details" sheetId="3" r:id="rId2"/>
    <sheet name="3. Selection" sheetId="4" r:id="rId3"/>
    <sheet name="Sheet2" sheetId="12" state="hidden" r:id="rId4"/>
    <sheet name="LIsts" sheetId="13" state="hidden" r:id="rId5"/>
    <sheet name="4. Sensitivity" sheetId="7" r:id="rId6"/>
    <sheet name="Combined" sheetId="16" state="hidden" r:id="rId7"/>
    <sheet name="5. Selection Overall Scores" sheetId="9" r:id="rId8"/>
    <sheet name="6. Sensitivity Overall Scores" sheetId="10" r:id="rId9"/>
    <sheet name="Sheet1" sheetId="11" state="hidden" r:id="rId10"/>
    <sheet name="Summary" sheetId="15" r:id="rId11"/>
    <sheet name="Improvement Actions" sheetId="17" r:id="rId12"/>
  </sheets>
  <definedNames>
    <definedName name="_xlnm._FilterDatabase" localSheetId="2" hidden="1">'3. Selection'!$A$2:$V$35</definedName>
    <definedName name="_xlnm._FilterDatabase" localSheetId="11" hidden="1">'Improvement Actions'!$B$3:$J$85</definedName>
  </definedNames>
  <calcPr calcId="191028"/>
  <pivotCaches>
    <pivotCache cacheId="0" r:id="rId1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 i="4" l="1"/>
  <c r="K5" i="4"/>
  <c r="K6" i="4"/>
  <c r="K7" i="4"/>
  <c r="K8" i="4"/>
  <c r="K9" i="4"/>
  <c r="K10" i="4"/>
  <c r="K11" i="4"/>
  <c r="K12" i="4"/>
  <c r="K13" i="4"/>
  <c r="K14" i="4"/>
  <c r="K15" i="4"/>
  <c r="K16" i="4"/>
  <c r="K17" i="4"/>
  <c r="K18" i="4"/>
  <c r="K19" i="4"/>
  <c r="K20" i="4"/>
  <c r="K21" i="4"/>
  <c r="K22" i="4"/>
  <c r="K23" i="4"/>
  <c r="M23" i="4" s="1" a="1"/>
  <c r="M23" i="4" s="1"/>
  <c r="K24" i="4"/>
  <c r="M24" i="4" s="1" a="1"/>
  <c r="M24" i="4" s="1"/>
  <c r="K25" i="4"/>
  <c r="M25" i="4" s="1" a="1"/>
  <c r="M25" i="4" s="1"/>
  <c r="K26" i="4"/>
  <c r="M26" i="4" s="1" a="1"/>
  <c r="M26" i="4" s="1"/>
  <c r="K27" i="4"/>
  <c r="K28" i="4"/>
  <c r="K29" i="4"/>
  <c r="K30" i="4"/>
  <c r="M30" i="4" s="1" a="1"/>
  <c r="M30" i="4" s="1"/>
  <c r="K31" i="4"/>
  <c r="M31" i="4" s="1" a="1"/>
  <c r="M31" i="4" s="1"/>
  <c r="K32" i="4"/>
  <c r="K33" i="4"/>
  <c r="K34" i="4"/>
  <c r="M34" i="4" s="1" a="1"/>
  <c r="M34" i="4" s="1"/>
  <c r="K35" i="4"/>
  <c r="M35" i="4" s="1" a="1"/>
  <c r="M35" i="4" s="1"/>
  <c r="K3" i="4"/>
  <c r="K4" i="7"/>
  <c r="K5" i="7"/>
  <c r="K6" i="7"/>
  <c r="K7" i="7"/>
  <c r="K8" i="7"/>
  <c r="K9" i="7"/>
  <c r="K10" i="7"/>
  <c r="K11" i="7"/>
  <c r="K12" i="7"/>
  <c r="K13" i="7"/>
  <c r="K14" i="7"/>
  <c r="K15" i="7"/>
  <c r="K16" i="7"/>
  <c r="K17" i="7"/>
  <c r="K18" i="7"/>
  <c r="K19" i="7"/>
  <c r="K20" i="7"/>
  <c r="K21" i="7"/>
  <c r="K22" i="7"/>
  <c r="K23" i="7"/>
  <c r="K24" i="7"/>
  <c r="K25" i="7"/>
  <c r="K26" i="7"/>
  <c r="K27" i="7"/>
  <c r="K28" i="7"/>
  <c r="K29" i="7"/>
  <c r="K30" i="7"/>
  <c r="K31" i="7"/>
  <c r="K32" i="7"/>
  <c r="M32" i="7" s="1" a="1"/>
  <c r="M32" i="7" s="1"/>
  <c r="K33" i="7"/>
  <c r="M33" i="7" s="1" a="1"/>
  <c r="M33" i="7" s="1"/>
  <c r="K3" i="7"/>
  <c r="Q39" i="16" a="1"/>
  <c r="Q39" i="16" s="1"/>
  <c r="Y39" i="16" s="1"/>
  <c r="X39" i="16" a="1"/>
  <c r="X39" i="16" s="1"/>
  <c r="B6" i="15"/>
  <c r="G6" i="15" s="1"/>
  <c r="B5" i="15"/>
  <c r="G5" i="15" s="1"/>
  <c r="M10" i="4" l="1" a="1"/>
  <c r="M10" i="4" s="1"/>
  <c r="M33" i="4" a="1"/>
  <c r="M33" i="4" s="1"/>
  <c r="M7" i="4" a="1"/>
  <c r="M7" i="4" s="1"/>
  <c r="M22" i="4" a="1"/>
  <c r="M22" i="4" s="1"/>
  <c r="M18" i="4" a="1"/>
  <c r="M18" i="4" s="1"/>
  <c r="Y62" i="16"/>
  <c r="Y61" i="16"/>
  <c r="Y45" i="16"/>
  <c r="Y68" i="16"/>
  <c r="Y52" i="16"/>
  <c r="Y67" i="16"/>
  <c r="Y59" i="16"/>
  <c r="Y51" i="16"/>
  <c r="Y43" i="16"/>
  <c r="Y46" i="16"/>
  <c r="Y69" i="16"/>
  <c r="Y53" i="16"/>
  <c r="Y60" i="16"/>
  <c r="Y44" i="16"/>
  <c r="Y66" i="16"/>
  <c r="Y58" i="16"/>
  <c r="Y50" i="16"/>
  <c r="Y42" i="16"/>
  <c r="Y54" i="16"/>
  <c r="Y65" i="16"/>
  <c r="Y49" i="16"/>
  <c r="Y64" i="16"/>
  <c r="Y56" i="16"/>
  <c r="Y48" i="16"/>
  <c r="Y40" i="16"/>
  <c r="Y57" i="16"/>
  <c r="Y41" i="16"/>
  <c r="Y63" i="16"/>
  <c r="Y55" i="16"/>
  <c r="Y47" i="16"/>
  <c r="A6" i="12" l="1" a="1"/>
  <c r="A6" i="12" s="1"/>
  <c r="L35" i="4"/>
  <c r="M20" i="7" a="1"/>
  <c r="M20" i="7" s="1"/>
  <c r="M21" i="7" a="1"/>
  <c r="M21" i="7" s="1"/>
  <c r="M22" i="7" a="1"/>
  <c r="M22" i="7" s="1"/>
  <c r="M23" i="7" a="1"/>
  <c r="M23" i="7" s="1"/>
  <c r="M24" i="7" a="1"/>
  <c r="M24" i="7" s="1"/>
  <c r="M25" i="7" a="1"/>
  <c r="M25" i="7" s="1"/>
  <c r="M26" i="7" a="1"/>
  <c r="M26" i="7" s="1"/>
  <c r="M27" i="7" a="1"/>
  <c r="M27" i="7" s="1"/>
  <c r="M28" i="7" a="1"/>
  <c r="M28" i="7" s="1"/>
  <c r="M31" i="7" a="1"/>
  <c r="M31" i="7" s="1"/>
  <c r="L32" i="7"/>
  <c r="AF51" i="7" s="1"/>
  <c r="L33" i="7"/>
  <c r="AH52" i="7" s="1"/>
  <c r="P44" i="4"/>
  <c r="P45" i="4"/>
  <c r="P46" i="4"/>
  <c r="P47" i="4"/>
  <c r="P49" i="4"/>
  <c r="P50" i="4"/>
  <c r="L34" i="4"/>
  <c r="L6" i="7" l="1"/>
  <c r="AF52" i="7"/>
  <c r="D6" i="12" a="1"/>
  <c r="D6" i="12" s="1"/>
  <c r="E6" i="12" s="1" a="1"/>
  <c r="E6" i="12" s="1"/>
  <c r="B6" i="12" a="1"/>
  <c r="B6" i="12" s="1"/>
  <c r="C6" i="12" a="1"/>
  <c r="C6" i="12" s="1"/>
  <c r="X53" i="4"/>
  <c r="E6" i="9" s="1"/>
  <c r="E6" i="10"/>
  <c r="AE48" i="7"/>
  <c r="AE52" i="7"/>
  <c r="AE49" i="7"/>
  <c r="AE44" i="7"/>
  <c r="AE45" i="7"/>
  <c r="P40" i="4"/>
  <c r="AE46" i="7"/>
  <c r="AE47" i="7"/>
  <c r="AE50" i="7"/>
  <c r="AE43" i="7"/>
  <c r="AE51" i="7"/>
  <c r="AE42" i="7"/>
  <c r="AE37" i="7"/>
  <c r="M6" i="7" a="1"/>
  <c r="M6" i="7" s="1"/>
  <c r="AE41" i="7"/>
  <c r="M15" i="7" a="1"/>
  <c r="M15" i="7" s="1"/>
  <c r="AE36" i="7"/>
  <c r="M19" i="7" a="1"/>
  <c r="M19" i="7" s="1"/>
  <c r="M9" i="7" a="1"/>
  <c r="M9" i="7" s="1"/>
  <c r="AE38" i="7"/>
  <c r="AE39" i="7"/>
  <c r="M30" i="7" a="1"/>
  <c r="M30" i="7" s="1"/>
  <c r="AE40" i="7"/>
  <c r="L9" i="7"/>
  <c r="L20" i="7"/>
  <c r="L24" i="7"/>
  <c r="AF44" i="7" s="1"/>
  <c r="L28" i="7"/>
  <c r="AF48" i="7" s="1"/>
  <c r="L15" i="7"/>
  <c r="L21" i="7"/>
  <c r="AF41" i="7" s="1"/>
  <c r="L25" i="7"/>
  <c r="AF45" i="7" s="1"/>
  <c r="L30" i="7"/>
  <c r="L22" i="7"/>
  <c r="AF42" i="7" s="1"/>
  <c r="L26" i="7"/>
  <c r="AF46" i="7" s="1"/>
  <c r="L31" i="7"/>
  <c r="AF50" i="7" s="1"/>
  <c r="L19" i="7"/>
  <c r="L23" i="7"/>
  <c r="AF43" i="7" s="1"/>
  <c r="L27" i="7"/>
  <c r="AF47" i="7" s="1"/>
  <c r="P41" i="4"/>
  <c r="L10" i="4"/>
  <c r="V41" i="4" s="1"/>
  <c r="L24" i="4"/>
  <c r="V45" i="4" s="1"/>
  <c r="P48" i="4"/>
  <c r="L33" i="4"/>
  <c r="L22" i="4"/>
  <c r="V43" i="4" s="1"/>
  <c r="P42" i="4"/>
  <c r="V53" i="4"/>
  <c r="L23" i="4"/>
  <c r="V44" i="4" s="1"/>
  <c r="L30" i="4"/>
  <c r="V49" i="4" s="1"/>
  <c r="L18" i="4"/>
  <c r="V42" i="4" s="1"/>
  <c r="L25" i="4"/>
  <c r="V46" i="4" s="1"/>
  <c r="P43" i="4"/>
  <c r="L31" i="4"/>
  <c r="V50" i="4" s="1"/>
  <c r="P52" i="4"/>
  <c r="P53" i="4"/>
  <c r="L26" i="4"/>
  <c r="P51" i="4"/>
  <c r="V52" i="4"/>
  <c r="L7" i="4"/>
  <c r="C39" i="16" l="1" a="1"/>
  <c r="B64" i="16" s="1"/>
  <c r="AH40" i="7"/>
  <c r="E4" i="10" s="1"/>
  <c r="AH49" i="7"/>
  <c r="E5" i="10" s="1"/>
  <c r="AH36" i="7"/>
  <c r="E3" i="10" s="1"/>
  <c r="AJ36" i="7"/>
  <c r="E6" i="15" s="1"/>
  <c r="I6" i="12" a="1"/>
  <c r="I6" i="12" s="1"/>
  <c r="H6" i="12" a="1"/>
  <c r="H6" i="12" s="1"/>
  <c r="F6" i="12" a="1"/>
  <c r="F6" i="12" s="1"/>
  <c r="AF37" i="7"/>
  <c r="AF40" i="7"/>
  <c r="AF36" i="7"/>
  <c r="AF49" i="7"/>
  <c r="V40" i="4"/>
  <c r="X40" i="4"/>
  <c r="V51" i="4"/>
  <c r="X51" i="4"/>
  <c r="E5" i="9" s="1"/>
  <c r="V48" i="4"/>
  <c r="AF39" i="7"/>
  <c r="AF38" i="7"/>
  <c r="B42" i="16" l="1"/>
  <c r="B41" i="16"/>
  <c r="B49" i="16"/>
  <c r="B48" i="16"/>
  <c r="B45" i="16"/>
  <c r="B43" i="16"/>
  <c r="B69" i="16"/>
  <c r="B61" i="16"/>
  <c r="B59" i="16"/>
  <c r="B63" i="16"/>
  <c r="B53" i="16"/>
  <c r="B51" i="16"/>
  <c r="B65" i="16"/>
  <c r="B40" i="16"/>
  <c r="C39" i="16"/>
  <c r="B39" i="16" s="1"/>
  <c r="B62" i="16"/>
  <c r="B60" i="16"/>
  <c r="B66" i="16"/>
  <c r="B67" i="16"/>
  <c r="B56" i="16"/>
  <c r="B68" i="16"/>
  <c r="B55" i="16"/>
  <c r="B54" i="16"/>
  <c r="B52" i="16"/>
  <c r="B58" i="16"/>
  <c r="B47" i="16"/>
  <c r="B57" i="16"/>
  <c r="B46" i="16"/>
  <c r="B44" i="16"/>
  <c r="B50" i="16"/>
  <c r="B3" i="10"/>
  <c r="E3" i="9"/>
  <c r="F6" i="15" l="1"/>
  <c r="C3" i="16" a="1"/>
  <c r="B15" i="16" s="1"/>
  <c r="Z40" i="4"/>
  <c r="E5" i="15" s="1"/>
  <c r="X44" i="4"/>
  <c r="E4" i="9" s="1"/>
  <c r="V47" i="4"/>
  <c r="I5" i="15" l="1" a="1"/>
  <c r="I5" i="15" s="1"/>
  <c r="J5" i="15" s="1" a="1"/>
  <c r="J5" i="15" s="1"/>
  <c r="F5" i="15"/>
  <c r="Y24" i="16"/>
  <c r="E45" i="15"/>
  <c r="F45" i="15" s="1"/>
  <c r="B9" i="16"/>
  <c r="B8" i="16"/>
  <c r="Y10" i="16"/>
  <c r="Y7" i="16"/>
  <c r="E28" i="15"/>
  <c r="E21" i="15"/>
  <c r="F21" i="15" s="1"/>
  <c r="E23" i="15"/>
  <c r="F23" i="15" s="1"/>
  <c r="Y34" i="16"/>
  <c r="E47" i="15"/>
  <c r="F47" i="15" s="1"/>
  <c r="Y14" i="16"/>
  <c r="B25" i="16"/>
  <c r="E30" i="15"/>
  <c r="F30" i="15" s="1"/>
  <c r="E22" i="15"/>
  <c r="F22" i="15" s="1"/>
  <c r="Y22" i="16"/>
  <c r="B22" i="16"/>
  <c r="B12" i="16"/>
  <c r="E31" i="15"/>
  <c r="F31" i="15" s="1"/>
  <c r="Y16" i="16"/>
  <c r="E43" i="15"/>
  <c r="F43" i="15" s="1"/>
  <c r="E34" i="15"/>
  <c r="F34" i="15" s="1"/>
  <c r="B18" i="16"/>
  <c r="B34" i="16"/>
  <c r="Y35" i="16"/>
  <c r="E19" i="15"/>
  <c r="Y8" i="16"/>
  <c r="E49" i="15"/>
  <c r="F49" i="15" s="1"/>
  <c r="B5" i="16"/>
  <c r="B13" i="16"/>
  <c r="E38" i="15"/>
  <c r="F38" i="15" s="1"/>
  <c r="Y9" i="16"/>
  <c r="Y17" i="16"/>
  <c r="B30" i="16"/>
  <c r="Y33" i="16"/>
  <c r="Y21" i="16"/>
  <c r="E48" i="15"/>
  <c r="F48" i="15" s="1"/>
  <c r="Y20" i="16"/>
  <c r="B3" i="9"/>
  <c r="B17" i="16"/>
  <c r="Y13" i="16"/>
  <c r="Y32" i="16"/>
  <c r="E33" i="15"/>
  <c r="F33" i="15" s="1"/>
  <c r="B33" i="16"/>
  <c r="B20" i="16"/>
  <c r="B6" i="16"/>
  <c r="B21" i="16"/>
  <c r="Y27" i="16"/>
  <c r="Y15" i="16"/>
  <c r="B28" i="16"/>
  <c r="B32" i="16"/>
  <c r="B35" i="16"/>
  <c r="Y37" i="16"/>
  <c r="Y36" i="16"/>
  <c r="B10" i="16"/>
  <c r="E42" i="15"/>
  <c r="F42" i="15" s="1"/>
  <c r="B37" i="16"/>
  <c r="B11" i="16"/>
  <c r="Y30" i="16"/>
  <c r="E39" i="15"/>
  <c r="F39" i="15" s="1"/>
  <c r="Y11" i="16"/>
  <c r="B14" i="16"/>
  <c r="E20" i="15"/>
  <c r="F20" i="15" s="1"/>
  <c r="E41" i="15"/>
  <c r="F41" i="15" s="1"/>
  <c r="Y6" i="16"/>
  <c r="B29" i="16"/>
  <c r="E44" i="15"/>
  <c r="F44" i="15" s="1"/>
  <c r="Y18" i="16"/>
  <c r="E46" i="15"/>
  <c r="F46" i="15" s="1"/>
  <c r="E50" i="15"/>
  <c r="F50" i="15" s="1"/>
  <c r="B31" i="16"/>
  <c r="B16" i="16"/>
  <c r="E32" i="15"/>
  <c r="F32" i="15" s="1"/>
  <c r="Y4" i="16"/>
  <c r="Y12" i="16"/>
  <c r="B24" i="16"/>
  <c r="Y38" i="16"/>
  <c r="Y23" i="16"/>
  <c r="Y31" i="16"/>
  <c r="E36" i="15"/>
  <c r="F36" i="15" s="1"/>
  <c r="Y28" i="16"/>
  <c r="C3" i="16"/>
  <c r="B3" i="16" s="1"/>
  <c r="B4" i="16"/>
  <c r="Y5" i="16"/>
  <c r="B26" i="16"/>
  <c r="E35" i="15"/>
  <c r="F35" i="15" s="1"/>
  <c r="B23" i="16"/>
  <c r="E51" i="15"/>
  <c r="F51" i="15" s="1"/>
  <c r="B7" i="16"/>
  <c r="Y26" i="16"/>
  <c r="B19" i="16"/>
  <c r="Y3" i="16"/>
  <c r="B36" i="16"/>
  <c r="E29" i="15"/>
  <c r="F29" i="15" s="1"/>
  <c r="B27" i="16"/>
  <c r="B38" i="16"/>
  <c r="Y29" i="16"/>
  <c r="Y25" i="16"/>
  <c r="E37" i="15"/>
  <c r="F37" i="15" s="1"/>
  <c r="Y19" i="16"/>
  <c r="E40" i="15"/>
  <c r="F40" i="15" s="1"/>
  <c r="F19" i="15" l="1"/>
  <c r="I19" i="15" a="1"/>
  <c r="I19" i="15" s="1"/>
  <c r="J19" i="15" s="1" a="1"/>
  <c r="J19" i="15" s="1"/>
  <c r="A4" i="17" a="1"/>
  <c r="A4" i="17" s="1"/>
  <c r="F28" i="15"/>
  <c r="I28" i="15" a="1"/>
  <c r="I28" i="15" s="1"/>
  <c r="J28" i="15" s="1" a="1"/>
  <c r="J28" i="15" s="1"/>
  <c r="L5" i="15" a="1"/>
  <c r="L5" i="15" s="1"/>
  <c r="K5" i="15" a="1"/>
  <c r="K5" i="15" s="1"/>
  <c r="M5" i="15" a="1"/>
  <c r="M5" i="15" s="1"/>
  <c r="D4" i="17" l="1" a="1"/>
  <c r="D4" i="17" s="1"/>
  <c r="B4" i="17" a="1"/>
  <c r="B4" i="17" s="1"/>
  <c r="I4" i="17" a="1"/>
  <c r="I4" i="17" s="1"/>
  <c r="J4" i="17" a="1"/>
  <c r="J4" i="17" s="1"/>
  <c r="F4" i="17" a="1"/>
  <c r="F4" i="17" s="1"/>
  <c r="G4" i="17" s="1" a="1"/>
  <c r="G4" i="17" s="1"/>
  <c r="C4" i="17" a="1"/>
  <c r="C4" i="17" s="1"/>
  <c r="E4" i="17" a="1"/>
  <c r="E4" i="17" s="1"/>
  <c r="H4" i="17" a="1"/>
  <c r="H4" i="17" s="1"/>
  <c r="L28" i="15" a="1"/>
  <c r="L28" i="15" s="1"/>
  <c r="M28" i="15" a="1"/>
  <c r="M28" i="15" s="1"/>
  <c r="K28" i="15" a="1"/>
  <c r="K28" i="15" s="1"/>
  <c r="K19" i="15" a="1"/>
  <c r="K19" i="15" s="1"/>
  <c r="M19" i="15" a="1"/>
  <c r="M19" i="15" s="1"/>
  <c r="L19" i="15" a="1"/>
  <c r="L19" i="15"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<sst xmlns="http://schemas.openxmlformats.org/spreadsheetml/2006/main" count="988" uniqueCount="557">
  <si>
    <t>Developed by The National Archives, UK</t>
  </si>
  <si>
    <t>Contact at Information.Management.Assessment@nationalarchives.gov.uk</t>
  </si>
  <si>
    <t>Organisational Details</t>
  </si>
  <si>
    <t>Department</t>
  </si>
  <si>
    <t>Date</t>
  </si>
  <si>
    <t>Contact</t>
  </si>
  <si>
    <t>Role</t>
  </si>
  <si>
    <t>Review Date</t>
  </si>
  <si>
    <t>Questions</t>
  </si>
  <si>
    <t>Model Answers</t>
  </si>
  <si>
    <t>Scores - please complete all sections to see your scores</t>
  </si>
  <si>
    <t xml:space="preserve">ID
</t>
  </si>
  <si>
    <t xml:space="preserve">Theme
</t>
  </si>
  <si>
    <t>Section</t>
  </si>
  <si>
    <t>Category</t>
  </si>
  <si>
    <t>Level 1 - Beginner</t>
  </si>
  <si>
    <t>Level 2 - Emerging</t>
  </si>
  <si>
    <t>Level 3 - Learning</t>
  </si>
  <si>
    <t>Level 4 -  Developing</t>
  </si>
  <si>
    <t>Level 5 - Mastering</t>
  </si>
  <si>
    <t>Answer Please Select in Drop-Down)</t>
  </si>
  <si>
    <t>Score</t>
  </si>
  <si>
    <t xml:space="preserve">Your score per Section
</t>
  </si>
  <si>
    <t>Total possible per Section</t>
  </si>
  <si>
    <t>Your notes and comments</t>
  </si>
  <si>
    <t>Improvement timescale</t>
  </si>
  <si>
    <t>We will take the following action(s)…</t>
  </si>
  <si>
    <t>The person(s) responsible will be…</t>
  </si>
  <si>
    <t>1.1.1</t>
  </si>
  <si>
    <t>Governance and Capabilities</t>
  </si>
  <si>
    <t>Governance</t>
  </si>
  <si>
    <t>(1.1.1.) Governance: oversight, policies and methodologies in place and in use</t>
  </si>
  <si>
    <t>No formal oversight, governance, or processes for digital record selection, and no recognition of the challenge</t>
  </si>
  <si>
    <t>Recognition of the challenge but no senior support yet, and no plans, policies or methodologies in place</t>
  </si>
  <si>
    <t>Some policies, plans or methodologies are developed but not yet implemented</t>
  </si>
  <si>
    <t>Policies, plans and methodologies are in use to conduct appraisal of digital records, but difficulties experienced in implementation</t>
  </si>
  <si>
    <t>Mature governance in place, which is continually reviewed, improved upon and applied consistently over a number of years</t>
  </si>
  <si>
    <t>1.1.2</t>
  </si>
  <si>
    <t>(1.1.2.) Governance: content asset and liability balance</t>
  </si>
  <si>
    <t>No approach to identify content as an asset and what content is a liability. Therefore the balance is heavily weighted towards liabilities</t>
  </si>
  <si>
    <t>Recognition of the content asset and liability challenge, but no senior management support or resource deployed</t>
  </si>
  <si>
    <t>Plan with resource requirements in place. Working on (a) identification of assets and (b) a strategy to categorise the remainder</t>
  </si>
  <si>
    <t>Assets are being identified and secured. Liabilities are identified and quarantined prior to destruction or removal </t>
  </si>
  <si>
    <t>Assets are routinely identified and liabilities routinely removed or destroyed</t>
  </si>
  <si>
    <t>1.1.3</t>
  </si>
  <si>
    <t>(1.1.3.) Governance: understanding of the size of legacy digital records</t>
  </si>
  <si>
    <t>No understanding of the size of legacy digital records</t>
  </si>
  <si>
    <t>Rudimentary plans to address legacy digital records exist, with some basic forecasted understanding of scale and size</t>
  </si>
  <si>
    <t>Plans to address legacy digital records exist, with some forecasted understanding of scale and size</t>
  </si>
  <si>
    <t>Plans to address legacy digital records exist, with detailed forecasted understanding of scale and size</t>
  </si>
  <si>
    <t>Detailed and sophisticated planning and forecasting exists and is regularly reviewed. Scale and size of legacy records is fully understood</t>
  </si>
  <si>
    <t>1.1.4</t>
  </si>
  <si>
    <t>(1.1.4.) Governance: roles and responsibilities</t>
  </si>
  <si>
    <t>Responsibility for digital record review is unclear and selection activities are ad hoc or not happening.</t>
  </si>
  <si>
    <t>Some role holders exist and limited selection activities are happening</t>
  </si>
  <si>
    <t>Records team and other role holders are established and selection activities are underway</t>
  </si>
  <si>
    <t>Records team and other role holders are in place and responsibilities are defined.  Selection activities are established.</t>
  </si>
  <si>
    <t>Responsibilities clear, all roles are established and selection activities are routine and regular.</t>
  </si>
  <si>
    <t>1.1.5</t>
  </si>
  <si>
    <t>(1.1.5.) Governance: risk</t>
  </si>
  <si>
    <t>No recognition of the risks associated with not appraising and selecting digital records.</t>
  </si>
  <si>
    <t>Appraisal and selection risks are recorded, but at a low level in the organisation</t>
  </si>
  <si>
    <t>Appraisal and selection risks are recorded and escalated to a level capable of making budget decisions, but no mitigations are agreed</t>
  </si>
  <si>
    <t>Appraisal and selection risks are understood and mitigated to a degree, at a level capable of making budget decisions</t>
  </si>
  <si>
    <t>Appraisal and Selection risks are fully recognised, at a level that can make decisions on budget, and fully mitigated.</t>
  </si>
  <si>
    <t>1.2.1</t>
  </si>
  <si>
    <t>Skills</t>
  </si>
  <si>
    <t>(1.2.1.) Skills: value and context of records</t>
  </si>
  <si>
    <t>Lack of ability to determine archival value and contextual relationships in digital records</t>
  </si>
  <si>
    <t>Building skills for digital record selection and review; value and context of records partially understood as a result</t>
  </si>
  <si>
    <t>Developing skills for digital record selection; value and context of records somewhat understood by reviewers</t>
  </si>
  <si>
    <t>Skilled resources for digital record selection are in place; value and context of records is well understood</t>
  </si>
  <si>
    <t>Expert skills for digital record selection. An excellent understanding of the content and subject matter of records will be transferred to TNA</t>
  </si>
  <si>
    <t>Unknown</t>
  </si>
  <si>
    <t xml:space="preserve">1.2.2 </t>
  </si>
  <si>
    <t>(1.2.2.) Skills: records collection policy and guidance</t>
  </si>
  <si>
    <t>No understanding of TNA's Records Collection Policy and underlying appraisal and selection guidance to help identify records of historical value</t>
  </si>
  <si>
    <t xml:space="preserve">Partial understanding of TNA's Records Collection Policy and underlying guidance, but not fully embedded </t>
  </si>
  <si>
    <t>TNA's Records Collection Policy and underlying guidance is mostly understood and followed in principle</t>
  </si>
  <si>
    <t>TNA's Records Collection Policy and underlying guidance is understood and often used to identify records of historical value</t>
  </si>
  <si>
    <t>TNA's Records Collection Policy and underlying appraisal and selection guidance is fully understood and actively used to help identify records of historical value</t>
  </si>
  <si>
    <t>N/A</t>
  </si>
  <si>
    <t>1.2.3</t>
  </si>
  <si>
    <t>(1.2.3.) Skills: knowledge transfer</t>
  </si>
  <si>
    <t>No knowledge transfer within the records team in terms of context, format, and previous work of the organisation</t>
  </si>
  <si>
    <t>Limited knowledge transfer within the records team in terms of context, format, and previous work of the organisation</t>
  </si>
  <si>
    <t>Some knowledge transfer within the records team in terms of context, format, and previous work of the organisation</t>
  </si>
  <si>
    <t>Detailed knowledge transfer within the records team in terms of context, format, and previous work of the organisation</t>
  </si>
  <si>
    <t>Full and ongoing knowledge transfer within the records team in terms of context, format, and previous work of the organisation</t>
  </si>
  <si>
    <t>1.3.1</t>
  </si>
  <si>
    <t>Technical Capabilities</t>
  </si>
  <si>
    <t>(1.3.1.) Technical capabilities: visibility of legacy digital records</t>
  </si>
  <si>
    <t>No existing identification of digital records of continuing, evidential and historical value</t>
  </si>
  <si>
    <t>Limited identification of valuable digital records through use of retention functionality. Some audits of legacy folders, with suitable access arrangements and protection</t>
  </si>
  <si>
    <t>Some identification of valuable digital records through use of retention functionality. Some audits of legacy folders, with suitable access arrangements and protection</t>
  </si>
  <si>
    <t>Most valuable digital records are identified through the use of retention functionality and audits of legacy records</t>
  </si>
  <si>
    <t>Digital records of continuing, evidential and historical value for permanent preservation are clearly identified. Retention functionality and audits of legacy content fully account for all records to be appraised and selected</t>
  </si>
  <si>
    <t xml:space="preserve">1.3.2 </t>
  </si>
  <si>
    <t>(1.3.2.) Technical capabilities: digital continuity</t>
  </si>
  <si>
    <t>No understanding of the format and medium of digital records held, and some are inaccessible because of permissions or passwords set</t>
  </si>
  <si>
    <t>The format and medium of digital records held is partially known, but not all is capable of being accessed for appraisal and selection</t>
  </si>
  <si>
    <t>The format and medium of digital records held is fully known, but not all is capable of being accessed for appraisal and selection</t>
  </si>
  <si>
    <t>The format and medium of digital records held is fully known, and most is able to be accessed for appraisal and selection</t>
  </si>
  <si>
    <t>All formats and media of digital information are identified, accessed and capable of being appraised and selected</t>
  </si>
  <si>
    <t>1.3.3.</t>
  </si>
  <si>
    <t>(1.3.3.) Technical capabilities: automation and specialist tools</t>
  </si>
  <si>
    <t>No automation or specialist tools used in records management workflow</t>
  </si>
  <si>
    <t>Some automation or specialist tool use</t>
  </si>
  <si>
    <t>Moderate use of tools or automated processes</t>
  </si>
  <si>
    <t>Tools used within workflow and some flow of data between tools</t>
  </si>
  <si>
    <t>Fully integrated workflows combining automation and user interfaces</t>
  </si>
  <si>
    <t>1.3.4.</t>
  </si>
  <si>
    <t>(1.3.4.) Technical capabilities: metadata</t>
  </si>
  <si>
    <t>Lack of metadata prevents effective appraisal and selection</t>
  </si>
  <si>
    <t xml:space="preserve">Limited metadata enables appraisal and selection, but some corruption has occurred </t>
  </si>
  <si>
    <t xml:space="preserve">Some metadata enables appraisal and selection, and any corruption issues have been identified </t>
  </si>
  <si>
    <t>Good metadata enables appraisal and selection, and any corruption issues have been corrected or overcome</t>
  </si>
  <si>
    <t>Metadata is complete and uncorrupted, allowing it to be fully exploited for appraisal and selection</t>
  </si>
  <si>
    <t>1.3.5</t>
  </si>
  <si>
    <t>(1.3.5.) Technical capabilities: data analysis</t>
  </si>
  <si>
    <t>No capability to perform data analysis of records</t>
  </si>
  <si>
    <t>Some capability to perform analysis of document metadata</t>
  </si>
  <si>
    <t>Some capability to perform analysis of record content and metadata to enhance knowledge of collections</t>
  </si>
  <si>
    <t>Systematic analysis of content and metadata for insight to enhance knowledge and aid decision making</t>
  </si>
  <si>
    <t>Analysis of content and metadata integrated into record management workflows</t>
  </si>
  <si>
    <t>1.3.6</t>
  </si>
  <si>
    <t>(1.3.6.) Technical capabilities: dashboard capability</t>
  </si>
  <si>
    <t>No dashboard capability is in place to appraise and select records</t>
  </si>
  <si>
    <t xml:space="preserve">There has been limited use of dashboard capability </t>
  </si>
  <si>
    <t>Dashboard capability is sometimes deployed to assist appraisal and selection</t>
  </si>
  <si>
    <t>Dashboard capability is deployed often to assist appraisal and selection</t>
  </si>
  <si>
    <t>Dashboard capability is always deployed to assist appraisal and selection and this is done as part of a regular cycle of activity</t>
  </si>
  <si>
    <t>1.3.7</t>
  </si>
  <si>
    <t>(1.3.7.) Technical capabilities: understanding of Artificial Intelligence (AI)</t>
  </si>
  <si>
    <t>No understanding of AI and other data driven approaches, or its potential in records management</t>
  </si>
  <si>
    <t>Some understanding of potential of AI and other data driven approaches, but not underlying concepts</t>
  </si>
  <si>
    <t>Good understanding of potential of AI and other data driven approaches, and some of the underlying concepts</t>
  </si>
  <si>
    <t>Good understanding of different types of AI and other data driven approaches, and how they can be applied to appraisal and selection tasks</t>
  </si>
  <si>
    <t>Strong enough understanding of AI and other data driven approaches to architect or design records management workflow incorporating AI appropriately</t>
  </si>
  <si>
    <t>1.3.8</t>
  </si>
  <si>
    <t>(1.3.8.) Technical capabilities: use of AI</t>
  </si>
  <si>
    <t>No use of AI and other data driven approaches</t>
  </si>
  <si>
    <t xml:space="preserve">Use of tools with AI enabled functionality and other data driven approaches </t>
  </si>
  <si>
    <t>Use of AI based services and other data driven approaches to perform individual tasks</t>
  </si>
  <si>
    <t>Use of self-managed AI based tools and other data driven approaches to perform individual tasks</t>
  </si>
  <si>
    <t>AI tools and other data driven approaches are integrated into workflow and processes, with quality monitored by human oversight</t>
  </si>
  <si>
    <t>1.4.1</t>
  </si>
  <si>
    <t>Capacity</t>
  </si>
  <si>
    <t>(1.4.1.) Capacity: budget</t>
  </si>
  <si>
    <t>No dedicated budget for appraisal and selection activities</t>
  </si>
  <si>
    <t>Building business case and a plan for budget and resources</t>
  </si>
  <si>
    <t>Budget is allocated and planning for appraisal and selection resources is in place</t>
  </si>
  <si>
    <t>Resources are allocated, and there is investment in appraisal and selection infrastructure</t>
  </si>
  <si>
    <t>Strategic budgeting and resourcing for appraisal and selection is secure and ongoing</t>
  </si>
  <si>
    <t>1.4.2</t>
  </si>
  <si>
    <t>(1.4.2.) Capacity: senior management engagement on budget and resource needs</t>
  </si>
  <si>
    <t>No communication with senior management about unique requirements and strategic planning needed for digital appraisal and selection</t>
  </si>
  <si>
    <t>Communication with senior management has begun, although there is little appreciation of the strategic requirements for appraisal and selection</t>
  </si>
  <si>
    <t>Senior management are aware of the strategic requirements for digital appraisal and selection</t>
  </si>
  <si>
    <t>Senior management understand and endorse strategic requirements for digital appraisal and selection, although funding constraints limit full support</t>
  </si>
  <si>
    <t>Senior managers fully approve and support the requirements of a funded digital appraisal and selection programme</t>
  </si>
  <si>
    <t>1.4.3</t>
  </si>
  <si>
    <t>(1.4.3.) Capacity: level of activity</t>
  </si>
  <si>
    <t>No records are appraised on time. The Public Records Act 20 year rule is not being met</t>
  </si>
  <si>
    <t>Less than 50% of records are appraised on time. The Public Records Act 20 year rule is a long way from being met.</t>
  </si>
  <si>
    <t>Between 50% and 75% of records are appraised on time. The Public Records Act 20 year rule is partially met.</t>
  </si>
  <si>
    <t>More than 75% of records are appraised on time. The Public Records Act 20 year rule close to being met.</t>
  </si>
  <si>
    <t>All records are appraised on time. The Public Records Act 20 year rule is being fully met. Some records may be transferred early</t>
  </si>
  <si>
    <t>1.4.4</t>
  </si>
  <si>
    <t>(1.4.4.) Capacity: problem solving</t>
  </si>
  <si>
    <t>Where resourcing and funding cannot be obtained, there has been no problem solving or planning for the best appraisal and selection delivery with the tools and resources at your disposal</t>
  </si>
  <si>
    <t>Where funding or resource has been requested but is not available, limited risk assessment and problem solving has taken place, with little use of the tools and resources at your disposal</t>
  </si>
  <si>
    <t>Where funding or resource has been requested but is not available, some risk assessment and problem solving has taken place, and some use of the tools and resources at your disposal</t>
  </si>
  <si>
    <t>Where funding or resource has been requested but is not available, risk assessment and problem solving has taken place. Tools and resources at your disposal are in use, but because they are limited, it results in a less than good digital appraisal and selection solution</t>
  </si>
  <si>
    <t xml:space="preserve">Where funding or resource has been requested but is not available, full risk assessment and problem solving activity is complete and the best possible digital appraisal and selection solution enacted </t>
  </si>
  <si>
    <t>2.1.1</t>
  </si>
  <si>
    <t xml:space="preserve">Methodology </t>
  </si>
  <si>
    <t>Methodology</t>
  </si>
  <si>
    <t>(2.1.1.) Methodology</t>
  </si>
  <si>
    <t>No High Level Appraisal Methodology (HLAM) exists</t>
  </si>
  <si>
    <t>A HLAM does not exist, but supporting information asset registers and retention schedules are in place to help monitor information risk</t>
  </si>
  <si>
    <t>A HLAM is in draft</t>
  </si>
  <si>
    <t xml:space="preserve">A HLAM is shared and widely used internally, but is not signed off at board level or published </t>
  </si>
  <si>
    <t>A current HLAM has been signed off at board level and published on your department’s website, reviewed and updated annually</t>
  </si>
  <si>
    <t>2.1.2</t>
  </si>
  <si>
    <t>Policy</t>
  </si>
  <si>
    <t>(2.1.2.) Policy</t>
  </si>
  <si>
    <t xml:space="preserve">No Departmental selection policy exists  </t>
  </si>
  <si>
    <t>A selection policy is in draft</t>
  </si>
  <si>
    <t>A selection policy is finalised, but is not shared or consistently used</t>
  </si>
  <si>
    <t>A selection policy exists, is understood and in regular use, but is not published internally</t>
  </si>
  <si>
    <t>An approved selection policy (which may reference record sensitivity) is published internally and regularly reviewed</t>
  </si>
  <si>
    <t>2.1.3</t>
  </si>
  <si>
    <t>Levels of review</t>
  </si>
  <si>
    <t>(2.1.3.) Levels of review</t>
  </si>
  <si>
    <t>Decisions on groups or categories of information at the highest level cannot be made</t>
  </si>
  <si>
    <t>Some groups or categories of information are understood, but decisions are often made at too low a level</t>
  </si>
  <si>
    <t>Many groups or categories of information are understood, but some decisions are still made at too low a level</t>
  </si>
  <si>
    <t>Most groups or categories of information are understood and most decisions are made at the highest level</t>
  </si>
  <si>
    <t>Decisions on groups or categories of information are made at the highest level. Departmental functions, business processes and history are fully understood</t>
  </si>
  <si>
    <t>2.1.4</t>
  </si>
  <si>
    <t>Value of records</t>
  </si>
  <si>
    <t>(2.1.4.) Value of records</t>
  </si>
  <si>
    <t>No assessment of value has been made on any records</t>
  </si>
  <si>
    <t>Limited assessment of value has been made</t>
  </si>
  <si>
    <t>Some value assessments have been made and recorded</t>
  </si>
  <si>
    <t>Most record groups and categories have had a value assessment and this is systematically recorded</t>
  </si>
  <si>
    <t>All records have been assessed for value, including those of primary and secondary value. Also those required to be kept by law, with ongoing business value or re-use value</t>
  </si>
  <si>
    <t>2.2.1</t>
  </si>
  <si>
    <t>Appraisal &amp; Selection</t>
  </si>
  <si>
    <t>(2.2.1.) Appraisal &amp; Selection: staged appraisal</t>
  </si>
  <si>
    <t>No staged appraisal of records is made, for instance, at five years (for ongoing business value and potential archival value) and later (for archival value)</t>
  </si>
  <si>
    <t>Limited staged appraisal of records is made at five years (or a defined period, such as those set using retention rules)</t>
  </si>
  <si>
    <t>Some staged appraisal of records is made at five years (or a defined period, such as those set using retention rules)</t>
  </si>
  <si>
    <t>Widespread staged appraisal of records is made at five years (or a defined period, such as those set using retention rules)</t>
  </si>
  <si>
    <t>Records are fully appraised at five years, for instance (for ongoing business value and potential archival value), and at a later stage (for archival value)</t>
  </si>
  <si>
    <t>2.2.2</t>
  </si>
  <si>
    <t>(2.2.2.) Appraisal and selection - Making decisions at an appropriate level</t>
  </si>
  <si>
    <t>No thinking has been made as to the level of aggregation at which appraisal decisions will be made</t>
  </si>
  <si>
    <t>Some thinking has begun as to the level of aggregation at which appraisal decisions will be made, but no decisions have been made</t>
  </si>
  <si>
    <t>The organisation has decided on the level of aggregation at which appraisal decisions will be made</t>
  </si>
  <si>
    <t>The organisation has experience at making appraisal decisions at a relatively high level of aggregation (for example at site, account, drive, or folder level)</t>
  </si>
  <si>
    <t>2.2.3</t>
  </si>
  <si>
    <t>(2.2.3.) Appraisal &amp; Selection: other appraisal</t>
  </si>
  <si>
    <t>No datasets, algorithms, decision support tools or software are appraised and selected (where these are held)</t>
  </si>
  <si>
    <t>Datasets, algorithms, decision support tools or software are identified, but not considered for appraisal and selection (where these are held)</t>
  </si>
  <si>
    <t>Datasets, algorithms, decision support tools or software are identified, and a limited number are appraised and selected</t>
  </si>
  <si>
    <t>All datasets, algorithms, decision support tools or software are identified and more than 50% are appraised and selected within time limits</t>
  </si>
  <si>
    <t>All datasets, algorithms, decision support tools or software are identified, appraised and selected within time limits</t>
  </si>
  <si>
    <t>2.2.7</t>
  </si>
  <si>
    <t>Cataloguing</t>
  </si>
  <si>
    <t>(2.2.4.) Cataloguing</t>
  </si>
  <si>
    <t>No records selected for permanent preservation are catalogued</t>
  </si>
  <si>
    <t>A small number of selected records are catalogued in a rudimentary manner</t>
  </si>
  <si>
    <t>Some selected records are catalogued using methods advised by TNA</t>
  </si>
  <si>
    <t>Most selected records are catalogued in accordance with TNA requirements</t>
  </si>
  <si>
    <t>All records selected for permanent preservation are fully catalogued in accordance with TNA requirements</t>
  </si>
  <si>
    <t>2.2.8</t>
  </si>
  <si>
    <t>Assurance</t>
  </si>
  <si>
    <t>(2.2.5.) Assurance</t>
  </si>
  <si>
    <t>No Quality Assurance process of appraisal and selection is in place</t>
  </si>
  <si>
    <t>QA processes are documented, but not in regular and consistent use</t>
  </si>
  <si>
    <t>QA processes are documented and used sometimes</t>
  </si>
  <si>
    <t>QA processes are documented and used most of the time</t>
  </si>
  <si>
    <t>Full QA processes are documented, enacted and used continuously</t>
  </si>
  <si>
    <t>3.1.1</t>
  </si>
  <si>
    <t>Engagement</t>
  </si>
  <si>
    <t>Context and value</t>
  </si>
  <si>
    <t>(3.1.1.) Context and value: internal</t>
  </si>
  <si>
    <t xml:space="preserve">Context and value of records is not understood because there is no engagement internally (for example with (a) other members of the KIM team, (b) departmental historians and legal experts, (c) IT, data and information assurance teams, and (d) subject matter experts) </t>
  </si>
  <si>
    <t>Context and value of records is only partially understood because there is only ad hoc engagement with these stakeholder groups</t>
  </si>
  <si>
    <t>Context and value of records is somewhat understood; engagement with these stakeholder groups needs to improve further</t>
  </si>
  <si>
    <t>Context and value of records is well understood because there is regular engagement with most of these stakeholder groups</t>
  </si>
  <si>
    <t>Context and value of records is fully understood because there is regular engagement with all these stakeholder groups</t>
  </si>
  <si>
    <t>3.1.2</t>
  </si>
  <si>
    <t>(3.1.2.) Context and value: external</t>
  </si>
  <si>
    <t>Context and value of records is not understood because there is no engagement externally with other public records bodies and you do not know who your external stakeholders are</t>
  </si>
  <si>
    <t>Context and value of records is only partially understood because there is only ad hoc engagement with these external stakeholder groups</t>
  </si>
  <si>
    <t>Context and value of records is somewhat understood; engagement with these external stakeholder groups needs to improve further</t>
  </si>
  <si>
    <t>Context and value of records is well understood because there is regular engagement with most of these external stakeholder groups</t>
  </si>
  <si>
    <t>Context and value of records is fully understood because there is regular engagement with all these external stakeholder groups</t>
  </si>
  <si>
    <t>3.1.3</t>
  </si>
  <si>
    <t>GKIM and TNA</t>
  </si>
  <si>
    <t>(3.1.3.) GKIM and TNA</t>
  </si>
  <si>
    <t>No engagement with stakeholders within the GKIM community (including The National Archives) on digital appraisal and selection to improve capability</t>
  </si>
  <si>
    <t>Initial engagement with GKIM stakeholders on digital appraisal and selection review</t>
  </si>
  <si>
    <t>Ongoing stakeholder engagement with GKIM stakeholders</t>
  </si>
  <si>
    <t>Strong GKIM stakeholder engagement with a culture of safe sharing on digital appraisal and selection capability.</t>
  </si>
  <si>
    <t>Proactive GKIM stakeholder engagement, resulting in continuously improving shared capability for appraisal and selection</t>
  </si>
  <si>
    <t>4.1.1</t>
  </si>
  <si>
    <t>Transparency and Accountability</t>
  </si>
  <si>
    <t>(4.1.1.) Transparency and Accountability</t>
  </si>
  <si>
    <t>No documentation of digital appraisal and selection activities</t>
  </si>
  <si>
    <t>Initial documentation of appraisal and selection activities has occurred, with some internal consultation</t>
  </si>
  <si>
    <t>Documentation of appraisal and selection activities is visible internally and easy to understand</t>
  </si>
  <si>
    <t>Documentation of appraisal and selection activities is easy to understand, consulted upon and published externally.</t>
  </si>
  <si>
    <t>There is full digital appraisal and selection documentation, published externally, with transparent reporting on activities and progress against goals</t>
  </si>
  <si>
    <t>Score Boundaries</t>
  </si>
  <si>
    <t>Theme</t>
  </si>
  <si>
    <t>Section Score (Number)</t>
  </si>
  <si>
    <t>Section Score (Percentage)</t>
  </si>
  <si>
    <t>Overall Theme Scores</t>
  </si>
  <si>
    <t xml:space="preserve">Overall Selection Score </t>
  </si>
  <si>
    <t>20%-39%</t>
  </si>
  <si>
    <t xml:space="preserve">Governance </t>
  </si>
  <si>
    <t>40%-59%</t>
  </si>
  <si>
    <t xml:space="preserve">Skills </t>
  </si>
  <si>
    <t>60%-79%</t>
  </si>
  <si>
    <t xml:space="preserve">Technical Capabilities </t>
  </si>
  <si>
    <t>Level 4 - Developing</t>
  </si>
  <si>
    <t>80%-99%</t>
  </si>
  <si>
    <t xml:space="preserve">Capacity </t>
  </si>
  <si>
    <t xml:space="preserve">Policy </t>
  </si>
  <si>
    <t xml:space="preserve">Levels of Review </t>
  </si>
  <si>
    <t xml:space="preserve">Value of Records </t>
  </si>
  <si>
    <t>Appraisal and Selection</t>
  </si>
  <si>
    <t xml:space="preserve">Cataloguing </t>
  </si>
  <si>
    <t xml:space="preserve">Assurance </t>
  </si>
  <si>
    <t xml:space="preserve">Context and Value </t>
  </si>
  <si>
    <t xml:space="preserve">GKIM and TNA </t>
  </si>
  <si>
    <t xml:space="preserve">Transparency and Accountability </t>
  </si>
  <si>
    <t>Next Year</t>
  </si>
  <si>
    <t>Selection</t>
  </si>
  <si>
    <t>Current Level</t>
  </si>
  <si>
    <t>Column-match</t>
  </si>
  <si>
    <t>Current description</t>
  </si>
  <si>
    <t>Next Level</t>
  </si>
  <si>
    <t>Next Level description</t>
  </si>
  <si>
    <t>➜</t>
  </si>
  <si>
    <t>No Action</t>
  </si>
  <si>
    <t>Next Two Years</t>
  </si>
  <si>
    <t>Long Term</t>
  </si>
  <si>
    <t xml:space="preserve">Level 1 - Beginner 
</t>
  </si>
  <si>
    <t xml:space="preserve">Level 2 - Emerging </t>
  </si>
  <si>
    <t xml:space="preserve">Level 3 - Learning
</t>
  </si>
  <si>
    <t xml:space="preserve">Level 4 - Developing
</t>
  </si>
  <si>
    <t>No formal oversight, governance, or processes for digital Sensitivity review, and no senior leadership recognition of the challenge</t>
  </si>
  <si>
    <t xml:space="preserve">Recognition of the challenge but no senior support yet, no plans, policies or methodologies in place and no plan of action to gain understanding shared with the TNA  </t>
  </si>
  <si>
    <t>Some policies, plans or methodologies are developed but not yet implemented, and senior engagement is limited</t>
  </si>
  <si>
    <t>Policies, plans and methodologies are in use to conduct digital sensitivity review, but difficulties experienced in implementation. Senior engagement is improving</t>
  </si>
  <si>
    <t>Mature governance in place, which is continually reviewed, improved upon and applied consistently over a number of years. Senior leaders are engaged continuously</t>
  </si>
  <si>
    <t>(1.1.2.) Governance: roles and responsibilities</t>
  </si>
  <si>
    <t>Responsibility for digital sensitivity review is unclear and activities are ad hoc or not happening</t>
  </si>
  <si>
    <t>Some role holders exist and limited sensitivity review activities are happening</t>
  </si>
  <si>
    <t>Records team and other role holders are established and sensitivity review activities are underway</t>
  </si>
  <si>
    <t>Records team and other role holders are in place and responsibilities are defined. Sensitivity review activities are established and being carried out</t>
  </si>
  <si>
    <t>Responsibilities clear, all roles are established and sensitivity review activities are carried out routinely and regularly</t>
  </si>
  <si>
    <t>(1.1.3.) Governance: risk</t>
  </si>
  <si>
    <t>No recognition of risks and harm associated with not carrying out sensitivity reviews, nor the impacts on information rights requirements</t>
  </si>
  <si>
    <t>Sensitivity review risks are recorded, but at a low level in the organisation</t>
  </si>
  <si>
    <t>Sensitivity review risks are recorded and escalated to a level capable of making budget decisions, but no mitigations are agreed or continuously under review</t>
  </si>
  <si>
    <t>Sensitivity review risks are understood and mitigated to a degree at a level capable of making budget decisions, and are kept up to date</t>
  </si>
  <si>
    <t>Sensitivity review risks are fully recognised, at a level that can make decisions on budget, and fully mitigated. Policies and procedures are kept up to date</t>
  </si>
  <si>
    <t>(1.1.4.) Governance: risk appetite for published material</t>
  </si>
  <si>
    <t xml:space="preserve">The risk appetite for published material is not understood </t>
  </si>
  <si>
    <t>The risk appetite for published material is only partially understood or assumed</t>
  </si>
  <si>
    <t>The risk appetite for published material is recognised</t>
  </si>
  <si>
    <t>The risk appetite for published material is understood and agreed</t>
  </si>
  <si>
    <t>The risk appetite for published material is fully understood and agreed, and continuously reviewed</t>
  </si>
  <si>
    <t>(1.2.1.) Skills: to carry out sensitivity reviews</t>
  </si>
  <si>
    <t>Lack of ability to carry out sensitivity reviews and redaction in digital records</t>
  </si>
  <si>
    <t>Building and defining the skills required for digital record sensitivity review</t>
  </si>
  <si>
    <t>Developing skills for digital record sensitivity reviews</t>
  </si>
  <si>
    <t>Skilled resources for digital record sensitivity reviews in place and under continuous improvement</t>
  </si>
  <si>
    <t>Expert skills for digital record sensitivity reviews are established. Good understanding of the content and types of sensitivities of Departmental records to be transferred to TNA</t>
  </si>
  <si>
    <t>1.2.2</t>
  </si>
  <si>
    <t>(1.2.2.) Skills: understanding of legislation</t>
  </si>
  <si>
    <t>No understanding of Freedom of Information (FOIA) exemptions or Environmental Information Regulations (EIR) exceptions, nor section 3(4) of the Public Records Act</t>
  </si>
  <si>
    <t>Some awareness of FOIA and EIR exemptions and section 3(4) of the PRA</t>
  </si>
  <si>
    <t>Improving understanding of FOIA and EIR exemptions and section 3(4) of the PRA and how they apply to Departmental records</t>
  </si>
  <si>
    <t>Good knowledge of FOIA and EIR exemptions and section 3(4) of the PRA</t>
  </si>
  <si>
    <t>Expert knowledge of FOIA and EIR exemptions and section 3(4) of the PRA and how they apply to Departmental records</t>
  </si>
  <si>
    <t>No knowledge transfer within the records review team, nor subject matter expertise (applicable to sensitivities within Departmental records and the information rights landscape)</t>
  </si>
  <si>
    <t>Knowledge transfer in the records team is ad hoc and subject matter expertise is not embedded</t>
  </si>
  <si>
    <t>Knowledge transfer in the records team happens, although not systematically. Subject matter expertise is maintained to a degree. Processes are in place but not always followed</t>
  </si>
  <si>
    <t>Knowledge transfer in the records team is systematic and a process is in place to maintain subject matter expertise to achieve consistency</t>
  </si>
  <si>
    <t>Proactive and regular knowledge transfer. Subject matter expertise, knowledge and access is up to date, and reflective of Departmental functions for sensitivity review consistency</t>
  </si>
  <si>
    <t>Technical capabilities</t>
  </si>
  <si>
    <t>(1.3.1.) Technical capabilities: access to records</t>
  </si>
  <si>
    <t>Sensitivity review work is hampered by an inability to access sensitive records content and understand their context</t>
  </si>
  <si>
    <t>Access to a few sensitive records is gained, although there are significant technical constraints to access content and understand context</t>
  </si>
  <si>
    <t>Access to some sensitive records is gained, with some technical support and records team techniques enabling access and an understanding of context</t>
  </si>
  <si>
    <t xml:space="preserve">Most sensitive record content and context can be accessed, with readily available technical support and proven records team techniques. </t>
  </si>
  <si>
    <t>All sensitive record content and context can be accessed by the review team, as permissions and password issues have been overcome</t>
  </si>
  <si>
    <t>1.3.2</t>
  </si>
  <si>
    <t>(1.3.2.) Technical capabilities: redaction tools</t>
  </si>
  <si>
    <t>No redaction tools are available to use</t>
  </si>
  <si>
    <t>Simple manual redaction tools (such as Adobe) are accessible and in use</t>
  </si>
  <si>
    <t>Semi-automated redaction tooling is used and there are ad hoc processes to keep these tools up to date</t>
  </si>
  <si>
    <t>Redaction tooling is in place which means that over half of redaction processes are automated</t>
  </si>
  <si>
    <t>Routine 'smart' redaction tooling is in place, which removes most manual intervention. Processes are in place to continuously update and improve</t>
  </si>
  <si>
    <t>1.3.3</t>
  </si>
  <si>
    <t>(1.3.3.) Technical capabilities: automation and workflows</t>
  </si>
  <si>
    <t>No automated tools are available to flag potential sensitivities in content</t>
  </si>
  <si>
    <t>Some automation or workflow management tools in use</t>
  </si>
  <si>
    <t>Fully integrated workflows to flag sensitive content, combining automation and user interfaces</t>
  </si>
  <si>
    <t>1.3.4</t>
  </si>
  <si>
    <t>(1.3.4.) Technical capabilities: data analysis</t>
  </si>
  <si>
    <t>Some capability to perform analysis of record content and metadata to enhance knowledge of a collection</t>
  </si>
  <si>
    <t>Analysis of content and metadata integrated into record management workflows. Processes are in place to continuously update and improve</t>
  </si>
  <si>
    <t>(1.3.5.) Technical capabilities: understanding of Artificial Intelligence (AI)</t>
  </si>
  <si>
    <t>No understanding of AI or its potential in records management. No senior management buy in</t>
  </si>
  <si>
    <t>Some understanding of potential of AI, but not underlying concepts, in terms of capability and impacts on records management</t>
  </si>
  <si>
    <t>Good understanding of potential of AI, and some of the underlying concepts</t>
  </si>
  <si>
    <t>Good understanding of different types of AI and how they can be applied to particular tasks to support records management</t>
  </si>
  <si>
    <t>Strong enough understanding of AI to architect or design records management workflow incorporating AI appropriately. Knowledge is up to date and regularly reviewed</t>
  </si>
  <si>
    <t>(1.3.6.) Technical capabilities: use of AI</t>
  </si>
  <si>
    <t>No use of AI or other data driven approaches to flag multiple sensitivities in records for review</t>
  </si>
  <si>
    <t>Plans are in place to pilot AI to flag multiple sensitivities in records</t>
  </si>
  <si>
    <t>Pilots have been conducted to use AI to flag multiple sensitivities in records</t>
  </si>
  <si>
    <t>AI is being used effectively to flag multiple sensitivities in records with appropriate human-in-the-loop controls and processes</t>
  </si>
  <si>
    <t>Mature experience of using effective AI and other data driven approaches to flag multiple sensitivities in records, with appropriate human-in-the-loop controls over a number of years of transfers</t>
  </si>
  <si>
    <t>No dedicated budget and no engagement with senior management on budget requirements</t>
  </si>
  <si>
    <t>Building business case and plan for budget and resources</t>
  </si>
  <si>
    <t>Budget is allocated and planning in place for sensitivity review resources</t>
  </si>
  <si>
    <t>Resources are allocated. There is investment in sensitivity review infrastructure and an acknowledgement of the need for continuous improvement</t>
  </si>
  <si>
    <t>Strategic budgeting and resourcing for sensitivity review is secure and ongoing</t>
  </si>
  <si>
    <t>No communication with senior management about the unique requirements and strategic planning needed for digital record sensitivity review. No understanding of statutory responsibilities</t>
  </si>
  <si>
    <t>Communication with senior management has begun, although there is little appreciation of the strategic requirements for digital sensitivity review. Risk to information rights and Public Records Act compliance is not appreciated</t>
  </si>
  <si>
    <t>Senior management are aware of the strategic requirements for digital sensitivity review</t>
  </si>
  <si>
    <t>Senior management understand and endorse strategic requirements for digital sensitivity review, although funding constraints limit full support</t>
  </si>
  <si>
    <t>Senior managers fully approve and support the requirements of a funded digital sensitivity review programme, with continuous review in place</t>
  </si>
  <si>
    <t>No resource exists to carry out any digital sensitivity review work</t>
  </si>
  <si>
    <t>Very limited resource is available to carry out digital sensitivity review work</t>
  </si>
  <si>
    <t xml:space="preserve">Some dedicated resource is allocated to digital sensitivity review, but it falls short of enabling the organisation to run to schedule and achieve  statutory compliance </t>
  </si>
  <si>
    <t>Digital sensitivity review work is well resourced and is on schedule or only a year or two behind schedule</t>
  </si>
  <si>
    <t>Sensitivity review work is fully resourced and running to schedule or ahead of schedule</t>
  </si>
  <si>
    <t>Where insufficient resourcing and funding cannot be obtained, there has been no problem solving or planning for the best sensitivity review delivery in the circumstances. No engagement with TNA to assist with problem solving</t>
  </si>
  <si>
    <t>Where funding or resource has been requested but is not available, limited risk assessment and problem solving has taken place, with no sensitivity review options to consider</t>
  </si>
  <si>
    <t>Where funding or resource has been requested but is not available, some risk assessment and problem solving has taken place, resulting in sensitivity review solutions to be considered</t>
  </si>
  <si>
    <t>Where funding or resource has been requested but is not available, risk assessment and problem solving has resulted in a less than good digital sensitivity review solution</t>
  </si>
  <si>
    <t xml:space="preserve">Where funding or resource has been requested but is not available, full risk assessment and problem solving activity is complete and the best possible digital sensitivity review solution enacted </t>
  </si>
  <si>
    <t>No defined methodology for digital record sensitivity reviews exists</t>
  </si>
  <si>
    <t>Developing a methodology for digital record sensitivity reviews. Attempts to retrofit paper-based approaches onto digital records</t>
  </si>
  <si>
    <t>Refining methodology, which is shared and used by sensitivity reviewers</t>
  </si>
  <si>
    <t>A mature methodology exists, which is published internally and is adhered to by sensitivity reviewers</t>
  </si>
  <si>
    <t>A robust, scalable methodology exists, which is reviewed annually. It is continuously in use and improved upon by sensitivity reviewers</t>
  </si>
  <si>
    <t>Sensitivity review carried out</t>
  </si>
  <si>
    <t>(2.1.2.) Sensitivity review carried out</t>
  </si>
  <si>
    <t xml:space="preserve">No records are reviewed for sensitivity, and no open or closed status applied in relation to FOI, EIR and PRA exemptions and regulations </t>
  </si>
  <si>
    <t>Up to 25% of records requiring sensitivity review are carried out and ascribed as open or closed in accordance with FOI, EIR and PRA exemptions and regulations</t>
  </si>
  <si>
    <t>Up to 50% of records requiring sensitivity review are carried out and ascribed as open or closed in accordance with FOI, EIR and PRA exemptions and regulations</t>
  </si>
  <si>
    <t>Up to 75% of records requiring sensitivity review are carried out and ascribed as open or closed in accordance with FOI, EIR and PRA exemptions and regulations</t>
  </si>
  <si>
    <t>All records requiring sensitivity review are carried out and all are ascribed as open or closed in accordance with FOI, EIR and PRA exemptions and regulations</t>
  </si>
  <si>
    <t>Classification</t>
  </si>
  <si>
    <t>(2.1.3.) Classification</t>
  </si>
  <si>
    <t>There is no adoption of the Government Security Classifications Policy (GSCP) across the Information Management (IM) environment and no plans to do so. No classification or re-classification of records is carried out as part of the sensitivity review process</t>
  </si>
  <si>
    <t>Has plans to adopt the GSCP but has not done so yet. Limited classification or re-classification of records is carried out as part of the sensitivity review process, but without reference to the GSCP and information rights legislation</t>
  </si>
  <si>
    <t>Adopts the GSCP in some areas (for instance, email and case management systems) but not everywhere. Some classification or re-classification of records is carried out as part of the sensitivity review process, with reference to the GSCP and information rights legislation</t>
  </si>
  <si>
    <t>Adopts the GSCP across the main IM environment (M365 or Google). Classification or re-classification of most records is carried out as part of the sensitivity review process, with reference to the GSCP and information rights legislation</t>
  </si>
  <si>
    <t>Adopts the GSCP across the whole IM environment. The classification and re-classification of all records for sensitivity review is fully considered, using the GSCP and information rights legislation</t>
  </si>
  <si>
    <t>Redaction</t>
  </si>
  <si>
    <t>(2.1.4.) Redaction</t>
  </si>
  <si>
    <t>No redaction work is carried out when it is required</t>
  </si>
  <si>
    <t>Some ad hoc redaction is applied when it is required</t>
  </si>
  <si>
    <t xml:space="preserve">Redaction is regularly applied when it is required, following TNA redaction toolkit methods, although this is not defined in policy or guidance  </t>
  </si>
  <si>
    <t>Redaction policy, guidance and  processes are often applied and documented</t>
  </si>
  <si>
    <t>Redaction policy and guidance exists and is fully applied when it is required, with full documentation. There are regular reviews, with learning applied</t>
  </si>
  <si>
    <t>2.1.5</t>
  </si>
  <si>
    <t>Closure</t>
  </si>
  <si>
    <t>(2.1.5.) Closure</t>
  </si>
  <si>
    <t xml:space="preserve">There is no policy or methodology on how closure periods are applied   </t>
  </si>
  <si>
    <t>There is no policy or methodology on how closure periods are applied, but some common knowledge is practiced</t>
  </si>
  <si>
    <t>Closure periods are applied for regularly, although policy and / or guidance is not in place.</t>
  </si>
  <si>
    <t>Closure periods are referenced in internal policy and / or guidance, so some consistency is applied</t>
  </si>
  <si>
    <t>Sensitivity review policy and / or guidance exists with closure periods fully explained. There are regular reviews, with learning applied</t>
  </si>
  <si>
    <t>2.1.6</t>
  </si>
  <si>
    <t>Retention and closure applications</t>
  </si>
  <si>
    <t>(2.1.6.) Retention and closure applications</t>
  </si>
  <si>
    <t>No applications for retention or closure are made to the Advisory Council on National Records and Archives (ACNRA), and therefore non-compliance with the PRA is not highlighted</t>
  </si>
  <si>
    <t>Applications for retention and closure to the ACNRA are not consistent and learning from responses is not acted upon</t>
  </si>
  <si>
    <t>Applications for retention and closure are sometimes made to the ACNRA and their responses acted upon</t>
  </si>
  <si>
    <t>Applications for retention and closure are often made to the ACNRA and their responses acted upon</t>
  </si>
  <si>
    <t>Applications for retention and closure are regularly made to the ACNRA and their response complied with in full</t>
  </si>
  <si>
    <t>2.1.7</t>
  </si>
  <si>
    <t>Record of the extent of retained records</t>
  </si>
  <si>
    <t>(2.1.7.) Record of the extent of retained records</t>
  </si>
  <si>
    <t>Where over 20 year old records are retained, there is no register of the extent of the records and reason for retention. Also, no record of known information rights risks relating to the retained records</t>
  </si>
  <si>
    <t>Where over 20 year old records are retained, there is some knowledge of the extent of the records and reason for retention, but this is not written down</t>
  </si>
  <si>
    <t>Where over 20 year old records are retained, there is a partial register of the extent of the records and reason for retention. Retention instruments are filed</t>
  </si>
  <si>
    <t>Where over 20 year old records are retained, there is a register of most of the records and the reason for retention. Retention instruments are retained and reviewed</t>
  </si>
  <si>
    <t>Where over 20 year old records are retained, there is a full register of the extent of the records and reason for retention. Retention instruments are retained and regularly reviewed</t>
  </si>
  <si>
    <t>2.1.8</t>
  </si>
  <si>
    <t>Storage</t>
  </si>
  <si>
    <t>(2.1.8.) Storage</t>
  </si>
  <si>
    <t>No dedicated locations are identified to store retained digital records</t>
  </si>
  <si>
    <t>Dedicated storage locations are identified, but are not routinely used</t>
  </si>
  <si>
    <t>Dedicated storage locations are used for retained records, although digital files need to be organised better</t>
  </si>
  <si>
    <t>Dedicated storage locations are used and a methodical process exists for organising retained records</t>
  </si>
  <si>
    <t>An effective and efficient long term digital file store is in place and retained records are kept in good order</t>
  </si>
  <si>
    <t>2.1.9</t>
  </si>
  <si>
    <t>(2.1.9.) Assurance</t>
  </si>
  <si>
    <t>No Quality Assurance process of sensitivity review is in place, nor oversight of the use of exemptions</t>
  </si>
  <si>
    <t>QA processes are documented, but not in regular and consistent use, nor reviewed</t>
  </si>
  <si>
    <t>QA processes are documented and proactively used most of the time</t>
  </si>
  <si>
    <t>Full QA processes are documented and always enacted, regularly reviewed and updated</t>
  </si>
  <si>
    <t>Consultation on sensitivity internally</t>
  </si>
  <si>
    <t>(3.1.1.) Consultation on sensitivity internally</t>
  </si>
  <si>
    <t>No consultation occurs within the organisation where this is necessary as part of the sensitivity review process</t>
  </si>
  <si>
    <t>When it is necessary to do so, consultation still only occurs on occasion internally</t>
  </si>
  <si>
    <t>Consultation occurs internally and to some degree</t>
  </si>
  <si>
    <t>Consultation within the organisation is widespread if not complete</t>
  </si>
  <si>
    <t>All parts of the organisation  are fully consulted when the sensitivity review process identifies a need</t>
  </si>
  <si>
    <t>Consultation on sensitivity externally</t>
  </si>
  <si>
    <t>(3.1.2.) Consultation on sensitivity externally</t>
  </si>
  <si>
    <t>No consultation occurs with other departments and external stakeholders where this is necessary as part of the sensitivity review process. The need to consult as part of the process is not recognised</t>
  </si>
  <si>
    <t>Limited consultation occurs with other departments and external stakeholders where this is necessary as part of the sensitivity review process</t>
  </si>
  <si>
    <t>Some consultation occurs with other departments and external stakeholders where this is necessary as part of the sensitivity review process</t>
  </si>
  <si>
    <t>Consultation with other departments and external stakeholders, where this is necessary as part of the sensitivity review process, is widespread if not complete</t>
  </si>
  <si>
    <t>Other departments and external stakeholders are fully consulted when the sensitivity review process identifies a need, and review guidance is regularly updated</t>
  </si>
  <si>
    <t>Advisory Council</t>
  </si>
  <si>
    <t>(3.1.3.) Advisory Council</t>
  </si>
  <si>
    <t>No engagement with the Advisory Council on National Records and Archives (ACNRA) and no awareness of the need for oversight</t>
  </si>
  <si>
    <t>Contact with the ACNRA has been established, but is not regular or consistent</t>
  </si>
  <si>
    <t>Engagement with the ACNRA is irregular, but improving; resulting in many inconsistencies in applications and updates</t>
  </si>
  <si>
    <t>Engagement with the ACNRA is regular, with applications and updates clear and consistent and only occasional need for improvement</t>
  </si>
  <si>
    <t>Full and positive engagement with the ACNRA. Applications and updates are delivered on time and not challenged by the ACNRA.</t>
  </si>
  <si>
    <t>3.1.4</t>
  </si>
  <si>
    <t>(3.1.4.) GKIM and TNA</t>
  </si>
  <si>
    <t>No engagement with stakeholders within the GKIM community (including The National Archives) on digital sensitivity review to improve capability and shared understanding</t>
  </si>
  <si>
    <t>Initial engagement with GKIM stakeholders on digital record sensitivity review to share understanding</t>
  </si>
  <si>
    <t>Ongoing stakeholder engagement with GKIM stakeholders to clarify shared understanding</t>
  </si>
  <si>
    <t>Strong GKIM stakeholder engagement with a culture of safe sharing of improving knowledge and understanding of digital sensitivity review capability</t>
  </si>
  <si>
    <t>Proactive GKIM stakeholder engagement, resulting in continuously improving shared capability for sensitivity review and regular and robust review of practices</t>
  </si>
  <si>
    <t>No documentation of digital record sensitivity review activities, and no recognition of the need for this</t>
  </si>
  <si>
    <t>Initial documentation of sensitivity review activities has occurred, with some internal consultation</t>
  </si>
  <si>
    <t>Documentation of sensitivity review activities is visible internally and easy to understand and implement</t>
  </si>
  <si>
    <t>Documentation of sensitivity review activities is easy to understand, consulted upon and accessible through external publication</t>
  </si>
  <si>
    <t>There is full digital sensitivity review documentation, published externally, with transparent reporting on activities and progress against goals. These are regularly reviewed and updated.</t>
  </si>
  <si>
    <t xml:space="preserve">Overall Sensitivity Score </t>
  </si>
  <si>
    <t xml:space="preserve">Sensitivity Review Carried Out </t>
  </si>
  <si>
    <t xml:space="preserve">Classification </t>
  </si>
  <si>
    <t xml:space="preserve">Redaction </t>
  </si>
  <si>
    <t>Retention and Closure Applications</t>
  </si>
  <si>
    <t>Tab</t>
  </si>
  <si>
    <t>Tab &amp; ID</t>
  </si>
  <si>
    <t>Include</t>
  </si>
  <si>
    <t>Sensitivity</t>
  </si>
  <si>
    <t>Overall Score</t>
  </si>
  <si>
    <t>Section Scores</t>
  </si>
  <si>
    <t>Count of Action to improve a level</t>
  </si>
  <si>
    <t>Column Labels</t>
  </si>
  <si>
    <t>Row Labels</t>
  </si>
  <si>
    <t>Grand Total</t>
  </si>
  <si>
    <t>Later</t>
  </si>
  <si>
    <t>Maintain</t>
  </si>
  <si>
    <t>(2.2.2.) Appraisal &amp; Selection: whole organisation appraisal</t>
  </si>
  <si>
    <t>(2.2.3.) Appraisal &amp; Selection: sequence level appraisal</t>
  </si>
  <si>
    <t>(2.2.4.) Appraisal &amp; Selection: sequence level plans and documentation</t>
  </si>
  <si>
    <t>(2.2.5.) Appraisal &amp; Selection: file level appraisal</t>
  </si>
  <si>
    <t>(2.2.7.) Cataloguing</t>
  </si>
  <si>
    <t>No</t>
  </si>
  <si>
    <t>(2.2.6.) Appraisal &amp; Selection: other appraisal</t>
  </si>
  <si>
    <t>(2.2.8.) Assurance</t>
  </si>
  <si>
    <t>NY</t>
  </si>
  <si>
    <t>Summary</t>
  </si>
  <si>
    <t>By Selection / Sensitivity:</t>
  </si>
  <si>
    <t>Blanks found</t>
  </si>
  <si>
    <t>Normal blanks</t>
  </si>
  <si>
    <t>Blanks if completed</t>
  </si>
  <si>
    <t>Level</t>
  </si>
  <si>
    <t>Completion</t>
  </si>
  <si>
    <t>Red</t>
  </si>
  <si>
    <t>Amber</t>
  </si>
  <si>
    <t>Green</t>
  </si>
  <si>
    <t>By Theme</t>
  </si>
  <si>
    <t>By Section</t>
  </si>
  <si>
    <t>Improvement Actions</t>
  </si>
  <si>
    <t>Question</t>
  </si>
  <si>
    <t>Question Text</t>
  </si>
  <si>
    <t>Current Maturity</t>
  </si>
  <si>
    <t>Next Maturity</t>
  </si>
  <si>
    <t>Timescale</t>
  </si>
  <si>
    <t>Action(s)</t>
  </si>
  <si>
    <t>Action Owner(s)</t>
  </si>
  <si>
    <t>TNA - Digital ASSR Maturity Assessment Tool</t>
  </si>
  <si>
    <t>Introduction
Distinguishing between records worthy of permanent preservation and those without further value is a significant challenge, especially when it comes to the vast amounts of digital records created by public bodies. It is widely accepted that the appraisal, selection, and sensitivity review (ASSR) of digital records will only be feasible with machine assistance.
Building the capability of digital ASSR for legacy and current records requires investment in skills, infrastructure, and cross-departmental collaboration.
As part of the Information Management Assessment (IMA) programme, The National Archives (TNA) has developed a Digital Appraisal, Selection, and Sensitivity Review Maturity Assessment Tool. The aim of the Tool is to provide targeted governance next steps, rather than the technical implementation or specific methods.
The models use a 5-point maturity scale: 1. Beginner, 2. Emerging, 3. Learning, 4. Developing, and 5. Mastering. These levels are applied across seven key areas: Governance, Skills, Methodology, Technical Capabilities, Capacity, Engagement, and Transparency &amp; Accountability.
During the development, TNA worked with the Government Knowledge Information Management community to identify requirements and define best practices within each theme. While there was consensus on performance levels, it's important to note that organisations may achieve these outcomes through different approaches. To accommodate this flexibility, the model includes a comments column where organisations can describe their custom approaches and plans.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</si>
</sst>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2"/>
      <color theme="1"/>
      <name val="Arial"/>
      <scheme val="minor"/>
    </font>
    <font>
      <b/>
      <sz val="11"/>
      <color theme="1"/>
      <name val="Arial"/>
      <family val="2"/>
    </font>
    <font>
      <sz val="11"/>
      <color theme="1"/>
      <name val="Arial"/>
      <family val="2"/>
    </font>
    <font>
      <u/>
      <sz val="11"/>
      <color theme="10"/>
      <name val="Calibri"/>
      <family val="2"/>
    </font>
    <font>
      <sz val="11"/>
      <color theme="0"/>
      <name val="Arial"/>
      <family val="2"/>
    </font>
    <font>
      <b/>
      <sz val="12"/>
      <color theme="1"/>
      <name val="Arial"/>
      <family val="2"/>
    </font>
    <font>
      <sz val="12"/>
      <color theme="1"/>
      <name val="Arial"/>
      <family val="2"/>
      <scheme val="minor"/>
    </font>
    <font>
      <sz val="11"/>
      <color theme="1"/>
      <name val="Arial"/>
      <family val="2"/>
      <scheme val="minor"/>
    </font>
    <font>
      <b/>
      <sz val="12"/>
      <color theme="0"/>
      <name val="Arial"/>
      <family val="2"/>
      <scheme val="minor"/>
    </font>
    <font>
      <b/>
      <sz val="12"/>
      <color theme="1"/>
      <name val="Arial"/>
      <family val="2"/>
      <scheme val="minor"/>
    </font>
    <font>
      <sz val="12"/>
      <color rgb="FF000000"/>
      <name val="Arial"/>
      <family val="2"/>
    </font>
    <font>
      <sz val="12"/>
      <color theme="1"/>
      <name val="Open Sans"/>
      <family val="2"/>
    </font>
    <font>
      <sz val="12"/>
      <name val="Open Sans"/>
      <family val="2"/>
    </font>
    <font>
      <sz val="12"/>
      <color theme="0"/>
      <name val="Open Sans"/>
      <family val="2"/>
    </font>
    <font>
      <sz val="12"/>
      <color rgb="FF000000"/>
      <name val="Open Sans"/>
      <family val="2"/>
    </font>
    <font>
      <b/>
      <sz val="11"/>
      <color theme="1"/>
      <name val="Arial"/>
      <family val="2"/>
      <scheme val="minor"/>
    </font>
    <font>
      <sz val="8"/>
      <name val="Arial"/>
      <family val="2"/>
      <scheme val="minor"/>
    </font>
    <font>
      <b/>
      <sz val="16"/>
      <color theme="1"/>
      <name val="Arial"/>
      <family val="2"/>
      <scheme val="minor"/>
    </font>
    <font>
      <sz val="12"/>
      <color rgb="FFFFFFFF"/>
      <name val="Open Sans"/>
      <family val="2"/>
    </font>
    <font>
      <sz val="11"/>
      <color rgb="FF000000"/>
      <name val="Arial"/>
      <family val="2"/>
    </font>
    <font>
      <b/>
      <sz val="12"/>
      <color theme="1"/>
      <name val="Open Sans"/>
      <family val="2"/>
    </font>
    <font>
      <sz val="10"/>
      <color theme="1"/>
      <name val="Open Sans"/>
      <family val="2"/>
    </font>
    <font>
      <sz val="16"/>
      <color theme="1"/>
      <name val="Arial"/>
      <family val="2"/>
      <scheme val="minor"/>
    </font>
    <font>
      <b/>
      <sz val="12"/>
      <name val="Arial"/>
      <family val="2"/>
      <scheme val="minor"/>
    </font>
    <font>
      <b/>
      <sz val="16"/>
      <color theme="0"/>
      <name val="Arial"/>
      <family val="2"/>
      <scheme val="minor"/>
    </font>
    <font>
      <sz val="11"/>
      <name val="Arial"/>
      <family val="2"/>
    </font>
    <font>
      <b/>
      <sz val="12"/>
      <color rgb="FF000000"/>
      <name val="Open Sans"/>
      <family val="2"/>
    </font>
    <font>
      <b/>
      <sz val="12"/>
      <color rgb="FFFFFFFF"/>
      <name val="Open Sans"/>
      <family val="2"/>
    </font>
    <font>
      <b/>
      <sz val="11"/>
      <name val="Arial"/>
      <family val="2"/>
    </font>
    <font>
      <b/>
      <sz val="22"/>
      <color theme="1"/>
      <name val="Arial"/>
      <family val="2"/>
      <scheme val="minor"/>
    </font>
    <font>
      <b/>
      <sz val="24"/>
      <color theme="1"/>
      <name val="Arial"/>
      <family val="2"/>
      <scheme val="minor"/>
    </font>
    <font>
      <b/>
      <sz val="26"/>
      <color theme="1"/>
      <name val="Arial"/>
      <family val="2"/>
      <scheme val="minor"/>
    </font>
    <font>
      <b/>
      <sz val="22"/>
      <color theme="0"/>
      <name val="Arial"/>
      <family val="2"/>
    </font>
    <font>
      <sz val="12"/>
      <color theme="0"/>
      <name val="Arial"/>
      <family val="2"/>
      <scheme val="minor"/>
    </font>
    <font>
      <b/>
      <sz val="22"/>
      <color theme="0"/>
      <name val="Arial"/>
      <family val="2"/>
      <scheme val="minor"/>
    </font>
  </fonts>
  <fills count="21">
    <fill>
      <patternFill patternType="none"/>
    </fill>
    <fill>
      <patternFill patternType="gray125"/>
    </fill>
    <fill>
      <patternFill patternType="solid">
        <fgColor rgb="FF385623"/>
        <bgColor rgb="FF385623"/>
      </patternFill>
    </fill>
    <fill>
      <patternFill patternType="solid">
        <fgColor rgb="FFCFE2F3"/>
        <bgColor rgb="FFCFE2F3"/>
      </patternFill>
    </fill>
    <fill>
      <patternFill patternType="solid">
        <fgColor rgb="FFFFC000"/>
        <bgColor rgb="FFFFC000"/>
      </patternFill>
    </fill>
    <fill>
      <patternFill patternType="solid">
        <fgColor rgb="FFA8D08D"/>
        <bgColor rgb="FFA8D08D"/>
      </patternFill>
    </fill>
    <fill>
      <patternFill patternType="solid">
        <fgColor rgb="FF00B050"/>
        <bgColor rgb="FFA8D08D"/>
      </patternFill>
    </fill>
    <fill>
      <patternFill patternType="solid">
        <fgColor rgb="FFC00000"/>
        <bgColor rgb="FFCC0000"/>
      </patternFill>
    </fill>
    <fill>
      <patternFill patternType="solid">
        <fgColor rgb="FFFF0000"/>
        <bgColor rgb="FFCC0000"/>
      </patternFill>
    </fill>
    <fill>
      <patternFill patternType="solid">
        <fgColor rgb="FFC00000"/>
        <bgColor indexed="64"/>
      </patternFill>
    </fill>
    <fill>
      <patternFill patternType="solid">
        <fgColor rgb="FFFF0000"/>
        <bgColor indexed="64"/>
      </patternFill>
    </fill>
    <fill>
      <patternFill patternType="solid">
        <fgColor rgb="FFFFC000"/>
        <bgColor indexed="64"/>
      </patternFill>
    </fill>
    <fill>
      <patternFill patternType="solid">
        <fgColor rgb="FF92D050"/>
        <bgColor indexed="64"/>
      </patternFill>
    </fill>
    <fill>
      <patternFill patternType="solid">
        <fgColor rgb="FF00B050"/>
        <bgColor indexed="64"/>
      </patternFill>
    </fill>
    <fill>
      <patternFill patternType="solid">
        <fgColor theme="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8" tint="0.79998168889431442"/>
        <bgColor theme="8" tint="0.79998168889431442"/>
      </patternFill>
    </fill>
    <fill>
      <patternFill patternType="solid">
        <fgColor theme="8"/>
        <bgColor theme="8"/>
      </patternFill>
    </fill>
    <fill>
      <patternFill patternType="solid">
        <fgColor theme="8" tint="-0.499984740745262"/>
        <bgColor indexed="64"/>
      </patternFill>
    </fill>
    <fill>
      <patternFill patternType="solid">
        <fgColor theme="2" tint="-0.14999847407452621"/>
        <bgColor indexed="64"/>
      </patternFill>
    </fill>
  </fills>
  <borders count="23">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6" fillId="0" borderId="0" applyFont="0" applyFill="0" applyBorder="0" applyAlignment="0" applyProtection="0"/>
  </cellStyleXfs>
  <cellXfs count="192">
    <xf numFmtId="0" fontId="0" fillId="0" borderId="0" xfId="0"/>
    <xf numFmtId="0" fontId="2" fillId="0" borderId="0" xfId="0" applyFont="1" applyAlignment="1">
      <alignment vertical="top" wrapText="1"/>
    </xf>
    <xf numFmtId="0" fontId="3" fillId="0" borderId="0" xfId="0" applyFont="1"/>
    <xf numFmtId="0" fontId="2" fillId="0" borderId="0" xfId="0" applyFont="1"/>
    <xf numFmtId="0" fontId="5" fillId="0" borderId="0" xfId="0" applyFont="1"/>
    <xf numFmtId="0" fontId="6" fillId="0" borderId="0" xfId="0" applyFont="1" applyAlignment="1">
      <alignment wrapText="1"/>
    </xf>
    <xf numFmtId="0" fontId="7" fillId="0" borderId="0" xfId="0" applyFont="1" applyAlignment="1">
      <alignment wrapText="1"/>
    </xf>
    <xf numFmtId="0" fontId="0" fillId="0" borderId="0" xfId="0" applyAlignment="1">
      <alignment horizontal="center"/>
    </xf>
    <xf numFmtId="0" fontId="0" fillId="0" borderId="0" xfId="0" applyAlignment="1">
      <alignment horizontal="center" vertical="center"/>
    </xf>
    <xf numFmtId="0" fontId="6" fillId="0" borderId="0" xfId="0" applyFont="1" applyAlignment="1">
      <alignment horizontal="center" wrapText="1"/>
    </xf>
    <xf numFmtId="0" fontId="11" fillId="0" borderId="0" xfId="0" applyFont="1" applyAlignment="1">
      <alignment horizontal="center" vertical="center" wrapText="1"/>
    </xf>
    <xf numFmtId="10" fontId="7" fillId="0" borderId="2" xfId="0" applyNumberFormat="1" applyFont="1" applyBorder="1" applyAlignment="1">
      <alignment horizontal="center" vertical="center" wrapText="1"/>
    </xf>
    <xf numFmtId="0" fontId="7" fillId="0" borderId="4" xfId="0" applyFont="1" applyBorder="1" applyAlignment="1">
      <alignment wrapText="1"/>
    </xf>
    <xf numFmtId="0" fontId="15" fillId="0" borderId="4" xfId="0" applyFont="1" applyBorder="1" applyAlignment="1">
      <alignment horizontal="center" wrapText="1"/>
    </xf>
    <xf numFmtId="0" fontId="8" fillId="9" borderId="3" xfId="0" applyFont="1" applyFill="1" applyBorder="1" applyAlignment="1">
      <alignment horizontal="center" vertical="center" wrapText="1"/>
    </xf>
    <xf numFmtId="0" fontId="8" fillId="10" borderId="2" xfId="0" applyFont="1" applyFill="1" applyBorder="1" applyAlignment="1">
      <alignment horizontal="center" vertical="center" wrapText="1"/>
    </xf>
    <xf numFmtId="0" fontId="9" fillId="11" borderId="2" xfId="0" applyFont="1" applyFill="1" applyBorder="1" applyAlignment="1">
      <alignment horizontal="center" vertical="center" wrapText="1"/>
    </xf>
    <xf numFmtId="0" fontId="9" fillId="12" borderId="2" xfId="0" applyFont="1" applyFill="1" applyBorder="1" applyAlignment="1">
      <alignment horizontal="center" vertical="center" wrapText="1"/>
    </xf>
    <xf numFmtId="0" fontId="9" fillId="13" borderId="2" xfId="0" applyFont="1" applyFill="1" applyBorder="1" applyAlignment="1">
      <alignment horizontal="center" vertical="center" wrapText="1"/>
    </xf>
    <xf numFmtId="9" fontId="6" fillId="0" borderId="2" xfId="0" applyNumberFormat="1" applyFont="1" applyBorder="1" applyAlignment="1">
      <alignment horizontal="center" vertical="center" wrapText="1"/>
    </xf>
    <xf numFmtId="10" fontId="0" fillId="0" borderId="0" xfId="0" applyNumberFormat="1"/>
    <xf numFmtId="10" fontId="7" fillId="0" borderId="0" xfId="0" applyNumberFormat="1" applyFont="1" applyAlignment="1">
      <alignment horizontal="center" vertical="center" wrapText="1"/>
    </xf>
    <xf numFmtId="0" fontId="17" fillId="0" borderId="0" xfId="0" applyFont="1" applyAlignment="1">
      <alignment horizontal="center" vertical="center"/>
    </xf>
    <xf numFmtId="0" fontId="18" fillId="2" borderId="0" xfId="0" applyFont="1" applyFill="1" applyAlignment="1">
      <alignment horizontal="center" vertical="center" wrapText="1"/>
    </xf>
    <xf numFmtId="0" fontId="18" fillId="3" borderId="1" xfId="0" applyFont="1" applyFill="1" applyBorder="1" applyAlignment="1">
      <alignment horizontal="center" vertical="center" wrapText="1"/>
    </xf>
    <xf numFmtId="0" fontId="19" fillId="0" borderId="0" xfId="0" applyFont="1" applyAlignment="1">
      <alignment vertical="top" wrapText="1"/>
    </xf>
    <xf numFmtId="0" fontId="18" fillId="3" borderId="0" xfId="0" applyFont="1" applyFill="1" applyAlignment="1">
      <alignment horizontal="center" vertical="center" wrapText="1"/>
    </xf>
    <xf numFmtId="0" fontId="14" fillId="3" borderId="0" xfId="0" applyFont="1" applyFill="1" applyAlignment="1">
      <alignment horizontal="center" vertical="center" wrapText="1"/>
    </xf>
    <xf numFmtId="0" fontId="0" fillId="0" borderId="0" xfId="0" applyAlignment="1">
      <alignment wrapText="1"/>
    </xf>
    <xf numFmtId="0" fontId="11" fillId="0" borderId="0" xfId="0" applyFont="1" applyAlignment="1">
      <alignment horizontal="center" vertical="center"/>
    </xf>
    <xf numFmtId="0" fontId="18" fillId="3" borderId="4"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8" fillId="7" borderId="4" xfId="0" applyFont="1" applyFill="1" applyBorder="1" applyAlignment="1">
      <alignment horizontal="center" vertical="center" wrapText="1"/>
    </xf>
    <xf numFmtId="0" fontId="18" fillId="8" borderId="4"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6" borderId="4" xfId="0" applyFont="1" applyFill="1" applyBorder="1" applyAlignment="1">
      <alignment horizontal="center" vertical="center" wrapText="1"/>
    </xf>
    <xf numFmtId="0" fontId="11" fillId="0" borderId="4" xfId="0" applyFont="1" applyBorder="1" applyAlignment="1">
      <alignment horizontal="center" vertical="center" wrapText="1"/>
    </xf>
    <xf numFmtId="0" fontId="14" fillId="0" borderId="4" xfId="0" applyFont="1" applyBorder="1" applyAlignment="1">
      <alignment horizontal="center" vertical="center" wrapText="1"/>
    </xf>
    <xf numFmtId="0" fontId="11" fillId="0" borderId="4" xfId="0" applyFont="1" applyBorder="1" applyAlignment="1">
      <alignment horizontal="left" vertical="center" wrapText="1"/>
    </xf>
    <xf numFmtId="0" fontId="14" fillId="0" borderId="4" xfId="0" applyFont="1" applyBorder="1" applyAlignment="1">
      <alignment horizontal="left" vertical="center" wrapText="1"/>
    </xf>
    <xf numFmtId="0" fontId="11" fillId="15" borderId="4" xfId="0" applyFont="1" applyFill="1" applyBorder="1" applyAlignment="1">
      <alignment horizontal="center" vertical="center" wrapText="1"/>
    </xf>
    <xf numFmtId="0" fontId="11" fillId="0" borderId="4" xfId="0" applyFont="1" applyBorder="1" applyAlignment="1">
      <alignment horizontal="center" vertical="center"/>
    </xf>
    <xf numFmtId="0" fontId="0" fillId="0" borderId="4" xfId="0" applyBorder="1"/>
    <xf numFmtId="0" fontId="11" fillId="0" borderId="4" xfId="0" applyFont="1" applyBorder="1" applyAlignment="1">
      <alignment horizontal="center"/>
    </xf>
    <xf numFmtId="0" fontId="11" fillId="0" borderId="4" xfId="0" applyFont="1" applyBorder="1" applyAlignment="1">
      <alignment vertical="center" wrapText="1"/>
    </xf>
    <xf numFmtId="9" fontId="6" fillId="0" borderId="4" xfId="0" applyNumberFormat="1" applyFont="1" applyBorder="1" applyAlignment="1">
      <alignment horizontal="center" vertical="center" wrapText="1"/>
    </xf>
    <xf numFmtId="0" fontId="9" fillId="0" borderId="4" xfId="0" applyFont="1" applyBorder="1" applyAlignment="1">
      <alignment horizontal="center" vertical="center" wrapText="1"/>
    </xf>
    <xf numFmtId="10" fontId="17" fillId="0" borderId="4" xfId="0" applyNumberFormat="1" applyFont="1" applyBorder="1" applyAlignment="1">
      <alignment horizontal="center" vertical="center"/>
    </xf>
    <xf numFmtId="10" fontId="22" fillId="0" borderId="4" xfId="0" applyNumberFormat="1" applyFont="1" applyBorder="1" applyAlignment="1">
      <alignment horizontal="center" vertical="center" wrapText="1"/>
    </xf>
    <xf numFmtId="0" fontId="17" fillId="0" borderId="4" xfId="0" applyFont="1" applyBorder="1" applyAlignment="1">
      <alignment horizontal="center" vertical="center"/>
    </xf>
    <xf numFmtId="0" fontId="17" fillId="0" borderId="4" xfId="0" applyFont="1" applyBorder="1" applyAlignment="1">
      <alignment horizontal="center" vertical="center" wrapText="1"/>
    </xf>
    <xf numFmtId="0" fontId="22" fillId="0" borderId="0" xfId="0" applyFont="1"/>
    <xf numFmtId="0" fontId="22" fillId="0" borderId="4" xfId="0" applyFont="1" applyBorder="1" applyAlignment="1">
      <alignment horizontal="center" vertical="center" wrapText="1"/>
    </xf>
    <xf numFmtId="0" fontId="9" fillId="11" borderId="4" xfId="0" applyFont="1" applyFill="1" applyBorder="1" applyAlignment="1">
      <alignment horizontal="center" vertical="center" wrapText="1"/>
    </xf>
    <xf numFmtId="0" fontId="8" fillId="9" borderId="4" xfId="0" applyFont="1" applyFill="1" applyBorder="1" applyAlignment="1">
      <alignment horizontal="center" vertical="center" wrapText="1"/>
    </xf>
    <xf numFmtId="0" fontId="8" fillId="10" borderId="4" xfId="0" applyFont="1" applyFill="1" applyBorder="1" applyAlignment="1">
      <alignment horizontal="center" vertical="center" wrapText="1"/>
    </xf>
    <xf numFmtId="0" fontId="23" fillId="12" borderId="4" xfId="0" applyFont="1" applyFill="1" applyBorder="1" applyAlignment="1">
      <alignment horizontal="center" vertical="center" wrapText="1"/>
    </xf>
    <xf numFmtId="0" fontId="23" fillId="13" borderId="4" xfId="0" applyFont="1" applyFill="1" applyBorder="1" applyAlignment="1">
      <alignment horizontal="center" vertical="center" wrapText="1"/>
    </xf>
    <xf numFmtId="9" fontId="6" fillId="0" borderId="0" xfId="0" applyNumberFormat="1" applyFont="1" applyAlignment="1">
      <alignment horizontal="center" vertical="center" wrapText="1"/>
    </xf>
    <xf numFmtId="0" fontId="23" fillId="0" borderId="0" xfId="0" applyFont="1" applyAlignment="1">
      <alignment horizontal="center" vertical="center" wrapText="1"/>
    </xf>
    <xf numFmtId="10" fontId="17" fillId="0" borderId="0" xfId="0" applyNumberFormat="1" applyFont="1" applyAlignment="1">
      <alignment horizontal="center" vertical="center"/>
    </xf>
    <xf numFmtId="10" fontId="24" fillId="0" borderId="4" xfId="0" applyNumberFormat="1" applyFont="1" applyBorder="1" applyAlignment="1">
      <alignment horizontal="center" vertical="center"/>
    </xf>
    <xf numFmtId="0" fontId="25" fillId="0" borderId="4" xfId="0" applyFont="1" applyBorder="1" applyAlignment="1">
      <alignment horizontal="center" vertical="center" wrapText="1"/>
    </xf>
    <xf numFmtId="0" fontId="26" fillId="3" borderId="4" xfId="0" applyFont="1" applyFill="1" applyBorder="1" applyAlignment="1">
      <alignment horizontal="center" vertical="center" wrapText="1"/>
    </xf>
    <xf numFmtId="0" fontId="27" fillId="2" borderId="4" xfId="0" applyFont="1" applyFill="1" applyBorder="1" applyAlignment="1">
      <alignment horizontal="center" vertical="center" wrapText="1"/>
    </xf>
    <xf numFmtId="0" fontId="20" fillId="0" borderId="4" xfId="0" applyFont="1" applyBorder="1" applyAlignment="1">
      <alignment horizontal="left" vertical="center" wrapText="1"/>
    </xf>
    <xf numFmtId="0" fontId="20" fillId="0" borderId="4" xfId="0" applyFont="1" applyBorder="1" applyAlignment="1">
      <alignment vertical="center" wrapText="1"/>
    </xf>
    <xf numFmtId="0" fontId="9" fillId="0" borderId="0" xfId="0" applyFont="1"/>
    <xf numFmtId="0" fontId="25" fillId="3" borderId="4" xfId="0" applyFont="1" applyFill="1" applyBorder="1" applyAlignment="1">
      <alignment horizontal="center" vertical="center" wrapText="1"/>
    </xf>
    <xf numFmtId="0" fontId="28" fillId="3" borderId="4" xfId="0" applyFont="1" applyFill="1" applyBorder="1" applyAlignment="1">
      <alignment horizontal="center" vertical="center" wrapText="1"/>
    </xf>
    <xf numFmtId="0" fontId="0" fillId="0" borderId="0" xfId="0" pivotButton="1"/>
    <xf numFmtId="0" fontId="0" fillId="0" borderId="0" xfId="0" applyAlignment="1">
      <alignment horizontal="left"/>
    </xf>
    <xf numFmtId="0" fontId="0" fillId="0" borderId="0" xfId="0" applyAlignment="1">
      <alignment horizontal="left" indent="1"/>
    </xf>
    <xf numFmtId="0" fontId="29" fillId="0" borderId="0" xfId="0" applyFont="1"/>
    <xf numFmtId="0" fontId="31" fillId="0" borderId="0" xfId="0" applyFont="1"/>
    <xf numFmtId="0" fontId="0" fillId="17" borderId="4" xfId="0" applyFill="1" applyBorder="1" applyAlignment="1">
      <alignment vertical="top" wrapText="1"/>
    </xf>
    <xf numFmtId="0" fontId="0" fillId="0" borderId="4" xfId="0" applyBorder="1" applyAlignment="1">
      <alignment vertical="top" wrapText="1"/>
    </xf>
    <xf numFmtId="0" fontId="8" fillId="18" borderId="4" xfId="0" applyFont="1" applyFill="1" applyBorder="1"/>
    <xf numFmtId="0" fontId="30" fillId="17" borderId="4" xfId="0" applyFont="1" applyFill="1" applyBorder="1" applyAlignment="1">
      <alignment horizontal="center" vertical="center" wrapText="1"/>
    </xf>
    <xf numFmtId="0" fontId="30" fillId="0" borderId="4" xfId="0" applyFont="1" applyBorder="1" applyAlignment="1">
      <alignment horizontal="center" vertical="center" wrapText="1"/>
    </xf>
    <xf numFmtId="0" fontId="32" fillId="19" borderId="0" xfId="0" applyFont="1" applyFill="1"/>
    <xf numFmtId="0" fontId="0" fillId="19" borderId="0" xfId="0" applyFill="1"/>
    <xf numFmtId="0" fontId="0" fillId="0" borderId="11" xfId="0" applyBorder="1"/>
    <xf numFmtId="0" fontId="0" fillId="0" borderId="7" xfId="0" applyBorder="1"/>
    <xf numFmtId="9" fontId="0" fillId="0" borderId="7" xfId="1" applyFont="1" applyBorder="1"/>
    <xf numFmtId="9" fontId="0" fillId="0" borderId="7" xfId="1" applyFont="1" applyBorder="1" applyAlignment="1">
      <alignment horizontal="center"/>
    </xf>
    <xf numFmtId="0" fontId="0" fillId="0" borderId="12" xfId="0" applyBorder="1"/>
    <xf numFmtId="0" fontId="0" fillId="0" borderId="13" xfId="0" applyBorder="1"/>
    <xf numFmtId="9" fontId="0" fillId="0" borderId="4" xfId="1" applyFont="1" applyBorder="1"/>
    <xf numFmtId="0" fontId="0" fillId="0" borderId="15" xfId="0" applyBorder="1"/>
    <xf numFmtId="0" fontId="0" fillId="0" borderId="16" xfId="0" applyBorder="1"/>
    <xf numFmtId="9" fontId="0" fillId="0" borderId="16" xfId="1" applyFont="1" applyBorder="1"/>
    <xf numFmtId="9" fontId="0" fillId="0" borderId="17" xfId="1" applyFont="1" applyBorder="1" applyAlignment="1">
      <alignment horizontal="center"/>
    </xf>
    <xf numFmtId="0" fontId="0" fillId="0" borderId="18" xfId="0" applyBorder="1"/>
    <xf numFmtId="9" fontId="0" fillId="0" borderId="14" xfId="1" applyFont="1" applyBorder="1" applyAlignment="1">
      <alignment horizontal="center"/>
    </xf>
    <xf numFmtId="9" fontId="0" fillId="0" borderId="19" xfId="1" applyFont="1" applyBorder="1" applyAlignment="1">
      <alignment horizontal="center"/>
    </xf>
    <xf numFmtId="9" fontId="0" fillId="0" borderId="12" xfId="1" applyFont="1" applyBorder="1" applyAlignment="1">
      <alignment horizontal="center"/>
    </xf>
    <xf numFmtId="0" fontId="9" fillId="0" borderId="8" xfId="0" applyFont="1" applyBorder="1"/>
    <xf numFmtId="0" fontId="9" fillId="0" borderId="9" xfId="0" applyFont="1" applyBorder="1"/>
    <xf numFmtId="0" fontId="9" fillId="0" borderId="10" xfId="0" applyFont="1" applyBorder="1"/>
    <xf numFmtId="0" fontId="33" fillId="19" borderId="0" xfId="0" applyFont="1" applyFill="1"/>
    <xf numFmtId="0" fontId="34" fillId="19" borderId="0" xfId="0" applyFont="1" applyFill="1"/>
    <xf numFmtId="0" fontId="0" fillId="0" borderId="0" xfId="0" applyAlignment="1">
      <alignment horizontal="center" vertical="top" wrapText="1"/>
    </xf>
    <xf numFmtId="0" fontId="9" fillId="0" borderId="4" xfId="0" applyFont="1" applyBorder="1" applyAlignment="1">
      <alignment horizontal="center" vertical="top" wrapText="1"/>
    </xf>
    <xf numFmtId="0" fontId="0" fillId="0" borderId="4" xfId="0" applyBorder="1" applyAlignment="1">
      <alignment horizontal="center" vertical="center" wrapText="1"/>
    </xf>
    <xf numFmtId="0" fontId="10" fillId="0" borderId="4" xfId="0" applyFont="1" applyBorder="1" applyAlignment="1">
      <alignment vertical="top" wrapText="1"/>
    </xf>
    <xf numFmtId="0" fontId="11" fillId="16" borderId="4" xfId="0" applyFont="1" applyFill="1" applyBorder="1" applyAlignment="1">
      <alignment horizontal="center" vertical="center" wrapText="1"/>
    </xf>
    <xf numFmtId="0" fontId="11" fillId="0" borderId="4" xfId="0" applyFont="1" applyBorder="1" applyAlignment="1" applyProtection="1">
      <alignment horizontal="center" vertical="center" wrapText="1"/>
      <protection locked="0"/>
    </xf>
    <xf numFmtId="0" fontId="11" fillId="0" borderId="4" xfId="0" applyFont="1" applyBorder="1" applyAlignment="1" applyProtection="1">
      <alignment vertical="top" wrapText="1"/>
      <protection locked="0"/>
    </xf>
    <xf numFmtId="0" fontId="2" fillId="20" borderId="4" xfId="0" applyFont="1" applyFill="1" applyBorder="1" applyProtection="1">
      <protection locked="0"/>
    </xf>
    <xf numFmtId="0" fontId="2" fillId="0" borderId="4" xfId="0" applyFont="1" applyBorder="1" applyAlignment="1" applyProtection="1">
      <alignment wrapText="1"/>
      <protection locked="0"/>
    </xf>
    <xf numFmtId="0" fontId="2" fillId="20" borderId="4" xfId="0" applyFont="1" applyFill="1" applyBorder="1" applyAlignment="1" applyProtection="1">
      <alignment wrapText="1"/>
      <protection locked="0"/>
    </xf>
    <xf numFmtId="0" fontId="11" fillId="20" borderId="4" xfId="0" applyFont="1" applyFill="1" applyBorder="1" applyAlignment="1" applyProtection="1">
      <alignment vertical="top" wrapText="1"/>
      <protection locked="0"/>
    </xf>
    <xf numFmtId="0" fontId="2" fillId="20" borderId="4" xfId="0" applyFont="1" applyFill="1" applyBorder="1" applyAlignment="1" applyProtection="1">
      <alignment horizontal="left" vertical="top" wrapText="1"/>
      <protection locked="0"/>
    </xf>
    <xf numFmtId="0" fontId="2" fillId="0" borderId="4" xfId="0" applyFont="1" applyBorder="1" applyAlignment="1" applyProtection="1">
      <alignment horizontal="center" vertical="top"/>
      <protection locked="0"/>
    </xf>
    <xf numFmtId="0" fontId="2" fillId="0" borderId="4" xfId="0" applyFont="1" applyBorder="1" applyAlignment="1" applyProtection="1">
      <alignment horizontal="center" vertical="top" wrapText="1"/>
      <protection locked="0"/>
    </xf>
    <xf numFmtId="16" fontId="11" fillId="0" borderId="4" xfId="0" applyNumberFormat="1" applyFont="1" applyBorder="1" applyAlignment="1" applyProtection="1">
      <alignment vertical="top" wrapText="1"/>
      <protection locked="0"/>
    </xf>
    <xf numFmtId="0" fontId="1" fillId="20" borderId="4" xfId="0" applyFont="1" applyFill="1" applyBorder="1" applyAlignment="1" applyProtection="1">
      <alignment horizontal="left" vertical="top" wrapText="1"/>
      <protection locked="0"/>
    </xf>
    <xf numFmtId="0" fontId="1" fillId="20" borderId="4" xfId="0" applyFont="1" applyFill="1" applyBorder="1" applyProtection="1">
      <protection locked="0"/>
    </xf>
    <xf numFmtId="0" fontId="1" fillId="20" borderId="4" xfId="0" applyFont="1" applyFill="1" applyBorder="1" applyAlignment="1" applyProtection="1">
      <alignment wrapText="1"/>
      <protection locked="0"/>
    </xf>
    <xf numFmtId="0" fontId="0" fillId="0" borderId="4" xfId="0" applyBorder="1" applyAlignment="1" applyProtection="1">
      <alignment horizontal="center" vertical="top"/>
      <protection locked="0"/>
    </xf>
    <xf numFmtId="0" fontId="0" fillId="20" borderId="4" xfId="0" applyFill="1" applyBorder="1" applyAlignment="1" applyProtection="1">
      <alignment horizontal="left" vertical="top" wrapText="1"/>
      <protection locked="0"/>
    </xf>
    <xf numFmtId="0" fontId="0" fillId="20" borderId="4" xfId="0" applyFill="1" applyBorder="1" applyProtection="1">
      <protection locked="0"/>
    </xf>
    <xf numFmtId="0" fontId="6" fillId="20" borderId="4" xfId="0" applyFont="1" applyFill="1" applyBorder="1" applyAlignment="1" applyProtection="1">
      <alignment wrapText="1"/>
      <protection locked="0"/>
    </xf>
    <xf numFmtId="0" fontId="20" fillId="0" borderId="4" xfId="0" applyFont="1" applyBorder="1" applyAlignment="1" applyProtection="1">
      <alignment vertical="top" wrapText="1"/>
      <protection locked="0"/>
    </xf>
    <xf numFmtId="0" fontId="21" fillId="0" borderId="4" xfId="0" applyFont="1" applyBorder="1" applyAlignment="1" applyProtection="1">
      <alignment horizontal="center" vertical="center" wrapText="1"/>
      <protection locked="0"/>
    </xf>
    <xf numFmtId="0" fontId="2" fillId="0" borderId="4" xfId="0" applyFont="1" applyBorder="1" applyProtection="1">
      <protection locked="0"/>
    </xf>
    <xf numFmtId="0" fontId="0" fillId="0" borderId="4" xfId="0" applyBorder="1" applyAlignment="1" applyProtection="1">
      <alignment horizontal="center" vertical="top" wrapText="1"/>
      <protection locked="0"/>
    </xf>
    <xf numFmtId="0" fontId="0" fillId="20" borderId="4" xfId="0" applyFill="1" applyBorder="1" applyAlignment="1" applyProtection="1">
      <alignment horizontal="center" vertical="top" wrapText="1"/>
      <protection locked="0"/>
    </xf>
    <xf numFmtId="0" fontId="1" fillId="0" borderId="4" xfId="0" applyFont="1" applyBorder="1" applyProtection="1">
      <protection locked="0"/>
    </xf>
    <xf numFmtId="0" fontId="1" fillId="0" borderId="4" xfId="0" applyFont="1" applyBorder="1" applyAlignment="1" applyProtection="1">
      <alignment wrapText="1"/>
      <protection locked="0"/>
    </xf>
    <xf numFmtId="0" fontId="0" fillId="0" borderId="4" xfId="0" applyBorder="1" applyProtection="1">
      <protection locked="0"/>
    </xf>
    <xf numFmtId="0" fontId="6" fillId="0" borderId="4" xfId="0" applyFont="1" applyBorder="1" applyAlignment="1" applyProtection="1">
      <alignment wrapText="1"/>
      <protection locked="0"/>
    </xf>
    <xf numFmtId="0" fontId="2" fillId="0" borderId="4" xfId="0" applyFont="1" applyBorder="1" applyAlignment="1">
      <alignment wrapText="1"/>
    </xf>
    <xf numFmtId="0" fontId="4" fillId="3" borderId="4" xfId="0" applyFont="1" applyFill="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0" fillId="0" borderId="0" xfId="0" applyProtection="1">
      <protection locked="0"/>
    </xf>
    <xf numFmtId="0" fontId="6" fillId="0" borderId="0" xfId="0" applyFont="1" applyAlignment="1" applyProtection="1">
      <alignment wrapText="1"/>
      <protection locked="0"/>
    </xf>
    <xf numFmtId="0" fontId="22" fillId="0" borderId="4" xfId="0" applyFont="1" applyBorder="1" applyProtection="1">
      <protection locked="0"/>
    </xf>
    <xf numFmtId="0" fontId="22" fillId="0" borderId="4" xfId="0" applyFont="1" applyBorder="1" applyAlignment="1" applyProtection="1">
      <alignment wrapText="1"/>
      <protection locked="0"/>
    </xf>
    <xf numFmtId="0" fontId="4" fillId="3" borderId="0" xfId="0" applyFont="1" applyFill="1" applyAlignment="1" applyProtection="1">
      <alignment horizontal="center" vertical="center" wrapText="1"/>
      <protection locked="0"/>
    </xf>
    <xf numFmtId="0" fontId="1" fillId="0" borderId="0" xfId="0" applyFont="1" applyAlignment="1">
      <alignment vertical="top"/>
    </xf>
    <xf numFmtId="0" fontId="2" fillId="0" borderId="0" xfId="0" applyFont="1" applyAlignment="1">
      <alignment vertical="top"/>
    </xf>
    <xf numFmtId="0" fontId="1" fillId="14" borderId="4" xfId="0" applyFont="1" applyFill="1" applyBorder="1"/>
    <xf numFmtId="0" fontId="1" fillId="14" borderId="4" xfId="0" applyFont="1" applyFill="1" applyBorder="1" applyProtection="1">
      <protection locked="0"/>
    </xf>
    <xf numFmtId="0" fontId="2" fillId="0" borderId="4" xfId="0" applyFont="1" applyBorder="1" applyAlignment="1">
      <alignment horizontal="left"/>
    </xf>
    <xf numFmtId="0" fontId="2" fillId="0" borderId="4" xfId="0" applyFont="1" applyBorder="1" applyAlignment="1" applyProtection="1">
      <alignment horizontal="left" vertical="center" wrapText="1"/>
      <protection locked="0"/>
    </xf>
    <xf numFmtId="14" fontId="2" fillId="0" borderId="4" xfId="0" applyNumberFormat="1" applyFont="1" applyBorder="1" applyAlignment="1" applyProtection="1">
      <alignment horizontal="left" wrapText="1"/>
      <protection locked="0"/>
    </xf>
    <xf numFmtId="0" fontId="2" fillId="0" borderId="4" xfId="0" applyFont="1" applyBorder="1" applyAlignment="1" applyProtection="1">
      <alignment horizontal="left" wrapText="1"/>
      <protection locked="0"/>
    </xf>
    <xf numFmtId="0" fontId="2" fillId="0" borderId="4" xfId="0" applyFont="1" applyBorder="1" applyAlignment="1">
      <alignment horizontal="left" vertical="top"/>
    </xf>
    <xf numFmtId="0" fontId="1" fillId="0" borderId="4" xfId="0" applyFont="1" applyBorder="1" applyAlignment="1">
      <alignment horizontal="left"/>
    </xf>
    <xf numFmtId="0" fontId="2" fillId="0" borderId="4" xfId="0" applyFont="1" applyBorder="1" applyAlignment="1" applyProtection="1">
      <alignment horizontal="left"/>
      <protection locked="0"/>
    </xf>
    <xf numFmtId="0" fontId="8" fillId="0" borderId="4" xfId="0" applyFont="1" applyBorder="1"/>
    <xf numFmtId="0" fontId="6" fillId="20" borderId="4" xfId="0" applyFont="1" applyFill="1" applyBorder="1" applyAlignment="1" applyProtection="1">
      <alignment horizontal="center" vertical="top" wrapText="1"/>
      <protection locked="0"/>
    </xf>
    <xf numFmtId="0" fontId="10" fillId="0" borderId="4" xfId="0" quotePrefix="1" applyFont="1" applyBorder="1" applyAlignment="1">
      <alignment vertical="top" wrapText="1"/>
    </xf>
    <xf numFmtId="0" fontId="10" fillId="0" borderId="4" xfId="0" applyFont="1" applyBorder="1" applyAlignment="1" applyProtection="1">
      <alignment vertical="top" wrapText="1"/>
      <protection locked="0"/>
    </xf>
    <xf numFmtId="0" fontId="6" fillId="0" borderId="0" xfId="0" applyFont="1"/>
    <xf numFmtId="0" fontId="7" fillId="0" borderId="0" xfId="0" applyFont="1" applyAlignment="1">
      <alignment horizontal="center" vertical="center" wrapText="1"/>
    </xf>
    <xf numFmtId="9" fontId="6" fillId="0" borderId="3" xfId="0" applyNumberFormat="1" applyFont="1" applyBorder="1" applyAlignment="1">
      <alignment horizontal="center" vertical="center" wrapText="1"/>
    </xf>
    <xf numFmtId="0" fontId="5" fillId="0" borderId="8" xfId="0" applyFont="1" applyBorder="1"/>
    <xf numFmtId="0" fontId="5" fillId="0" borderId="9" xfId="0" applyFont="1" applyBorder="1"/>
    <xf numFmtId="0" fontId="5" fillId="0" borderId="10" xfId="0" applyFont="1" applyBorder="1"/>
    <xf numFmtId="0" fontId="5" fillId="0" borderId="0" xfId="0" applyFont="1" applyAlignment="1">
      <alignment horizontal="center"/>
    </xf>
    <xf numFmtId="0" fontId="5" fillId="0" borderId="0" xfId="0" applyFont="1" applyAlignment="1">
      <alignment horizontal="center" wrapText="1"/>
    </xf>
    <xf numFmtId="10" fontId="17" fillId="0" borderId="4" xfId="0" applyNumberFormat="1" applyFont="1" applyBorder="1" applyAlignment="1">
      <alignment horizontal="center" vertical="center"/>
    </xf>
    <xf numFmtId="0" fontId="17" fillId="0" borderId="4" xfId="0" applyFont="1" applyBorder="1" applyAlignment="1">
      <alignment horizontal="center" vertical="center"/>
    </xf>
    <xf numFmtId="0" fontId="14" fillId="3" borderId="4" xfId="0" applyFont="1" applyFill="1" applyBorder="1" applyAlignment="1">
      <alignment horizontal="center" vertical="center" wrapText="1"/>
    </xf>
    <xf numFmtId="0" fontId="12" fillId="0" borderId="4" xfId="0" applyFont="1" applyBorder="1"/>
    <xf numFmtId="0" fontId="11" fillId="3" borderId="4" xfId="0" applyFont="1" applyFill="1" applyBorder="1" applyAlignment="1">
      <alignment horizontal="center" vertical="center" wrapText="1"/>
    </xf>
    <xf numFmtId="0" fontId="12" fillId="0" borderId="4" xfId="0" applyFont="1" applyBorder="1" applyAlignment="1">
      <alignment vertical="center"/>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5" xfId="0" applyFont="1" applyBorder="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14" fillId="3" borderId="20" xfId="0" applyFont="1" applyFill="1" applyBorder="1" applyAlignment="1">
      <alignment horizontal="center" vertical="center" wrapText="1"/>
    </xf>
    <xf numFmtId="0" fontId="14" fillId="3" borderId="21" xfId="0" applyFont="1" applyFill="1" applyBorder="1" applyAlignment="1">
      <alignment horizontal="center" vertical="center" wrapText="1"/>
    </xf>
    <xf numFmtId="0" fontId="12" fillId="0" borderId="21" xfId="0" applyFont="1" applyBorder="1"/>
    <xf numFmtId="0" fontId="12" fillId="0" borderId="22" xfId="0" applyFont="1" applyBorder="1"/>
    <xf numFmtId="0" fontId="11" fillId="3" borderId="0" xfId="0" applyFont="1" applyFill="1" applyAlignment="1">
      <alignment horizontal="center" vertical="center" wrapText="1"/>
    </xf>
    <xf numFmtId="0" fontId="12" fillId="0" borderId="0" xfId="0" applyFont="1" applyAlignment="1">
      <alignment vertical="center"/>
    </xf>
    <xf numFmtId="10" fontId="17" fillId="0" borderId="5" xfId="0" applyNumberFormat="1" applyFont="1" applyBorder="1" applyAlignment="1">
      <alignment horizontal="center" vertical="center"/>
    </xf>
    <xf numFmtId="10" fontId="17" fillId="0" borderId="6" xfId="0" applyNumberFormat="1" applyFont="1" applyBorder="1" applyAlignment="1">
      <alignment horizontal="center" vertical="center"/>
    </xf>
    <xf numFmtId="10" fontId="17" fillId="0" borderId="7" xfId="0" applyNumberFormat="1" applyFont="1" applyBorder="1" applyAlignment="1">
      <alignment horizontal="center" vertical="center"/>
    </xf>
    <xf numFmtId="10" fontId="24" fillId="0" borderId="5" xfId="0" applyNumberFormat="1" applyFont="1" applyBorder="1" applyAlignment="1">
      <alignment horizontal="center" vertical="center"/>
    </xf>
    <xf numFmtId="10" fontId="24" fillId="0" borderId="6" xfId="0" applyNumberFormat="1" applyFont="1" applyBorder="1" applyAlignment="1">
      <alignment horizontal="center" vertical="center"/>
    </xf>
    <xf numFmtId="10" fontId="24" fillId="0" borderId="7" xfId="0" applyNumberFormat="1" applyFont="1" applyBorder="1" applyAlignment="1">
      <alignment horizontal="center" vertical="center"/>
    </xf>
    <xf numFmtId="10" fontId="17" fillId="0" borderId="0" xfId="0" applyNumberFormat="1" applyFont="1" applyAlignment="1">
      <alignment horizontal="center" vertical="center"/>
    </xf>
    <xf numFmtId="0" fontId="17" fillId="0" borderId="0" xfId="0" applyFont="1" applyAlignment="1">
      <alignment horizontal="center" vertical="center"/>
    </xf>
  </cellXfs>
  <cellStyles count="2">
    <cellStyle name="Normal" xfId="0" builtinId="0"/>
    <cellStyle name="Per cent" xfId="1" builtinId="5"/>
  </cellStyles>
  <dxfs count="89">
    <dxf>
      <font>
        <b/>
        <i val="0"/>
        <color theme="0"/>
      </font>
      <fill>
        <patternFill>
          <bgColor rgb="FFC00000"/>
        </patternFill>
      </fill>
    </dxf>
    <dxf>
      <font>
        <b/>
        <i val="0"/>
        <color theme="0"/>
      </font>
      <fill>
        <patternFill>
          <bgColor rgb="FFFF0000"/>
        </patternFill>
      </fill>
    </dxf>
    <dxf>
      <font>
        <b/>
        <i val="0"/>
      </font>
      <fill>
        <patternFill>
          <bgColor rgb="FFFFC000"/>
        </patternFill>
      </fill>
    </dxf>
    <dxf>
      <font>
        <b/>
        <i val="0"/>
      </font>
      <fill>
        <patternFill>
          <bgColor rgb="FF92D050"/>
        </patternFill>
      </fill>
    </dxf>
    <dxf>
      <font>
        <b/>
        <i val="0"/>
      </font>
      <fill>
        <patternFill>
          <bgColor rgb="FF00B050"/>
        </patternFill>
      </fill>
    </dxf>
    <dxf>
      <font>
        <b/>
        <i val="0"/>
        <color theme="0"/>
      </font>
      <fill>
        <patternFill>
          <bgColor rgb="FFC00000"/>
        </patternFill>
      </fill>
    </dxf>
    <dxf>
      <font>
        <b/>
        <i val="0"/>
        <color theme="0"/>
      </font>
      <fill>
        <patternFill>
          <bgColor rgb="FFFF0000"/>
        </patternFill>
      </fill>
    </dxf>
    <dxf>
      <font>
        <b/>
        <i val="0"/>
        <color auto="1"/>
      </font>
      <fill>
        <patternFill>
          <bgColor rgb="FFFFC000"/>
        </patternFill>
      </fill>
    </dxf>
    <dxf>
      <font>
        <b/>
        <i val="0"/>
        <color auto="1"/>
      </font>
      <fill>
        <patternFill>
          <bgColor rgb="FF92D050"/>
        </patternFill>
      </fill>
    </dxf>
    <dxf>
      <font>
        <b/>
        <i val="0"/>
        <color auto="1"/>
      </font>
      <fill>
        <patternFill>
          <bgColor rgb="FF00B050"/>
        </patternFill>
      </fill>
    </dxf>
    <dxf>
      <font>
        <b/>
        <i val="0"/>
        <color theme="0"/>
      </font>
      <fill>
        <patternFill>
          <bgColor rgb="FFC00000"/>
        </patternFill>
      </fill>
    </dxf>
    <dxf>
      <font>
        <b/>
        <i val="0"/>
        <color theme="0"/>
      </font>
      <fill>
        <patternFill>
          <bgColor rgb="FFFF0000"/>
        </patternFill>
      </fill>
    </dxf>
    <dxf>
      <font>
        <b/>
        <i val="0"/>
      </font>
      <fill>
        <patternFill>
          <bgColor rgb="FFFFC000"/>
        </patternFill>
      </fill>
    </dxf>
    <dxf>
      <font>
        <b/>
        <i val="0"/>
      </font>
      <fill>
        <patternFill>
          <bgColor rgb="FF92D050"/>
        </patternFill>
      </fill>
    </dxf>
    <dxf>
      <font>
        <b/>
        <i val="0"/>
      </font>
      <fill>
        <patternFill>
          <bgColor rgb="FF00B050"/>
        </patternFill>
      </fill>
    </dxf>
    <dxf>
      <font>
        <b/>
        <i val="0"/>
        <color theme="0"/>
      </font>
      <fill>
        <patternFill>
          <bgColor rgb="FFC00000"/>
        </patternFill>
      </fill>
    </dxf>
    <dxf>
      <font>
        <b/>
        <i val="0"/>
        <color theme="0"/>
      </font>
      <fill>
        <patternFill>
          <bgColor rgb="FFFF0000"/>
        </patternFill>
      </fill>
    </dxf>
    <dxf>
      <font>
        <b/>
        <i val="0"/>
      </font>
      <fill>
        <patternFill>
          <bgColor rgb="FFFFC000"/>
        </patternFill>
      </fill>
    </dxf>
    <dxf>
      <font>
        <b/>
        <i val="0"/>
      </font>
      <fill>
        <patternFill>
          <bgColor rgb="FF92D050"/>
        </patternFill>
      </fill>
    </dxf>
    <dxf>
      <font>
        <b/>
        <i val="0"/>
      </font>
      <fill>
        <patternFill>
          <bgColor rgb="FF00B050"/>
        </patternFill>
      </fill>
    </dxf>
    <dxf>
      <font>
        <b/>
        <i val="0"/>
        <color theme="0"/>
      </font>
      <fill>
        <patternFill>
          <bgColor rgb="FFC00000"/>
        </patternFill>
      </fill>
    </dxf>
    <dxf>
      <font>
        <b/>
        <i val="0"/>
        <color theme="0"/>
      </font>
      <fill>
        <patternFill>
          <bgColor rgb="FFFF0000"/>
        </patternFill>
      </fill>
    </dxf>
    <dxf>
      <font>
        <b/>
        <i val="0"/>
      </font>
      <fill>
        <patternFill>
          <bgColor rgb="FFFFC000"/>
        </patternFill>
      </fill>
    </dxf>
    <dxf>
      <font>
        <b/>
        <i val="0"/>
      </font>
      <fill>
        <patternFill>
          <bgColor rgb="FF92D050"/>
        </patternFill>
      </fill>
    </dxf>
    <dxf>
      <font>
        <b/>
        <i val="0"/>
      </font>
      <fill>
        <patternFill>
          <bgColor rgb="FF00B05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FF0000"/>
        </patternFill>
      </fill>
    </dxf>
    <dxf>
      <fill>
        <patternFill>
          <bgColor rgb="FFFFC000"/>
        </patternFill>
      </fill>
    </dxf>
    <dxf>
      <fill>
        <patternFill>
          <bgColor rgb="FF00B050"/>
        </patternFill>
      </fill>
    </dxf>
    <dxf>
      <fill>
        <patternFill>
          <bgColor rgb="FF92D050"/>
        </patternFill>
      </fill>
    </dxf>
    <dxf>
      <fill>
        <patternFill>
          <bgColor rgb="FFC00000"/>
        </patternFill>
      </fill>
    </dxf>
    <dxf>
      <font>
        <b/>
        <i val="0"/>
        <color theme="0"/>
      </font>
      <fill>
        <patternFill>
          <bgColor rgb="FFC00000"/>
        </patternFill>
      </fill>
    </dxf>
    <dxf>
      <font>
        <b/>
        <i val="0"/>
        <color theme="0"/>
      </font>
      <fill>
        <patternFill>
          <bgColor rgb="FFFF0000"/>
        </patternFill>
      </fill>
    </dxf>
    <dxf>
      <font>
        <b/>
        <i val="0"/>
      </font>
      <fill>
        <patternFill>
          <bgColor rgb="FFFFC000"/>
        </patternFill>
      </fill>
    </dxf>
    <dxf>
      <font>
        <b/>
        <i val="0"/>
      </font>
      <fill>
        <patternFill>
          <bgColor rgb="FF92D050"/>
        </patternFill>
      </fill>
    </dxf>
    <dxf>
      <font>
        <b/>
        <i val="0"/>
      </font>
      <fill>
        <patternFill>
          <bgColor rgb="FF00B050"/>
        </patternFill>
      </fill>
    </dxf>
    <dxf>
      <fill>
        <gradientFill degree="225">
          <stop position="0">
            <color theme="0"/>
          </stop>
          <stop position="1">
            <color theme="5" tint="0.59999389629810485"/>
          </stop>
        </gradientFill>
      </fill>
    </dxf>
    <dxf>
      <fill>
        <gradientFill degree="225">
          <stop position="0">
            <color theme="0"/>
          </stop>
          <stop position="1">
            <color theme="5" tint="0.59999389629810485"/>
          </stop>
        </gradientFill>
      </fill>
    </dxf>
    <dxf>
      <fill>
        <patternFill>
          <bgColor theme="0"/>
        </patternFill>
      </fill>
    </dxf>
    <dxf>
      <fill>
        <patternFill>
          <bgColor rgb="FF00B050"/>
        </patternFill>
      </fill>
    </dxf>
    <dxf>
      <fill>
        <patternFill>
          <bgColor rgb="FF92D050"/>
        </patternFill>
      </fill>
    </dxf>
    <dxf>
      <fill>
        <patternFill>
          <bgColor rgb="FFFFC000"/>
        </patternFill>
      </fill>
    </dxf>
    <dxf>
      <fill>
        <patternFill>
          <bgColor rgb="FFC00000"/>
        </patternFill>
      </fill>
    </dxf>
    <dxf>
      <fill>
        <patternFill>
          <bgColor rgb="FFFF0000"/>
        </patternFill>
      </fill>
    </dxf>
    <dxf>
      <font>
        <b/>
        <i val="0"/>
        <color theme="0"/>
      </font>
      <fill>
        <patternFill>
          <bgColor rgb="FFC00000"/>
        </patternFill>
      </fill>
    </dxf>
    <dxf>
      <font>
        <b/>
        <i val="0"/>
        <color theme="0"/>
      </font>
      <fill>
        <patternFill>
          <bgColor rgb="FFFF0000"/>
        </patternFill>
      </fill>
    </dxf>
    <dxf>
      <font>
        <b/>
        <i val="0"/>
      </font>
      <fill>
        <patternFill>
          <bgColor rgb="FFFFC000"/>
        </patternFill>
      </fill>
    </dxf>
    <dxf>
      <font>
        <b/>
        <i val="0"/>
      </font>
      <fill>
        <patternFill>
          <bgColor rgb="FF92D050"/>
        </patternFill>
      </fill>
    </dxf>
    <dxf>
      <font>
        <b/>
        <i val="0"/>
      </font>
      <fill>
        <patternFill>
          <bgColor rgb="FF00B050"/>
        </patternFill>
      </fill>
    </dxf>
    <dxf>
      <fill>
        <gradientFill degree="225">
          <stop position="0">
            <color theme="0"/>
          </stop>
          <stop position="1">
            <color theme="5" tint="0.59999389629810485"/>
          </stop>
        </gradientFill>
      </fill>
    </dxf>
    <dxf>
      <font>
        <b/>
        <i val="0"/>
        <color theme="0"/>
      </font>
      <fill>
        <patternFill>
          <bgColor rgb="FFC00000"/>
        </patternFill>
      </fill>
    </dxf>
    <dxf>
      <font>
        <b/>
        <i val="0"/>
        <color theme="0"/>
      </font>
      <fill>
        <patternFill>
          <bgColor rgb="FFFF0000"/>
        </patternFill>
      </fill>
    </dxf>
    <dxf>
      <font>
        <b/>
        <i val="0"/>
      </font>
      <fill>
        <patternFill>
          <bgColor rgb="FFFFC000"/>
        </patternFill>
      </fill>
    </dxf>
    <dxf>
      <font>
        <b/>
        <i val="0"/>
      </font>
      <fill>
        <patternFill>
          <bgColor rgb="FF92D050"/>
        </patternFill>
      </fill>
    </dxf>
    <dxf>
      <font>
        <b/>
        <i val="0"/>
      </font>
      <fill>
        <patternFill>
          <bgColor rgb="FF00B050"/>
        </patternFill>
      </fill>
    </dxf>
    <dxf>
      <font>
        <b/>
        <i val="0"/>
        <color theme="0"/>
      </font>
      <fill>
        <patternFill>
          <bgColor rgb="FFC00000"/>
        </patternFill>
      </fill>
    </dxf>
    <dxf>
      <font>
        <b/>
        <i val="0"/>
        <color theme="0"/>
      </font>
      <fill>
        <patternFill>
          <bgColor rgb="FFFF0000"/>
        </patternFill>
      </fill>
    </dxf>
    <dxf>
      <font>
        <b/>
        <i val="0"/>
      </font>
      <fill>
        <patternFill>
          <bgColor rgb="FFFFC000"/>
        </patternFill>
      </fill>
    </dxf>
    <dxf>
      <font>
        <b/>
        <i val="0"/>
      </font>
      <fill>
        <patternFill>
          <bgColor rgb="FF92D050"/>
        </patternFill>
      </fill>
    </dxf>
    <dxf>
      <font>
        <b/>
        <i val="0"/>
      </font>
      <fill>
        <patternFill>
          <bgColor rgb="FF00B05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C00000"/>
        </patternFill>
      </fill>
    </dxf>
    <dxf>
      <fill>
        <patternFill>
          <bgColor rgb="FFFF0000"/>
        </patternFill>
      </fill>
    </dxf>
    <dxf>
      <font>
        <b/>
        <i val="0"/>
        <color theme="0"/>
      </font>
      <fill>
        <patternFill>
          <bgColor rgb="FFC00000"/>
        </patternFill>
      </fill>
    </dxf>
    <dxf>
      <font>
        <b/>
        <i val="0"/>
        <color theme="0"/>
      </font>
      <fill>
        <patternFill>
          <bgColor rgb="FFFF0000"/>
        </patternFill>
      </fill>
    </dxf>
    <dxf>
      <font>
        <b/>
        <i val="0"/>
      </font>
      <fill>
        <patternFill>
          <bgColor rgb="FFFFC000"/>
        </patternFill>
      </fill>
    </dxf>
    <dxf>
      <font>
        <b/>
        <i val="0"/>
      </font>
      <fill>
        <patternFill>
          <bgColor rgb="FF92D050"/>
        </patternFill>
      </fill>
    </dxf>
    <dxf>
      <font>
        <b/>
        <i val="0"/>
      </font>
      <fill>
        <patternFill>
          <bgColor rgb="FF00B050"/>
        </patternFill>
      </fill>
    </dxf>
    <dxf>
      <fill>
        <gradientFill degree="225">
          <stop position="0">
            <color theme="0"/>
          </stop>
          <stop position="1">
            <color theme="5" tint="0.59999389629810485"/>
          </stop>
        </gradientFill>
      </fill>
    </dxf>
    <dxf>
      <fill>
        <gradientFill degree="225">
          <stop position="0">
            <color theme="0"/>
          </stop>
          <stop position="1">
            <color theme="5" tint="0.59999389629810485"/>
          </stop>
        </gradientFill>
      </fill>
    </dxf>
    <dxf>
      <fill>
        <patternFill>
          <bgColor theme="0"/>
        </patternFill>
      </fill>
    </dxf>
    <dxf>
      <fill>
        <gradientFill degree="225">
          <stop position="0">
            <color theme="0"/>
          </stop>
          <stop position="1">
            <color theme="5" tint="0.59999389629810485"/>
          </stop>
        </gradientFill>
      </fill>
    </dxf>
    <dxf>
      <font>
        <b/>
        <i val="0"/>
        <color theme="0"/>
      </font>
      <fill>
        <patternFill>
          <bgColor rgb="FFC00000"/>
        </patternFill>
      </fill>
    </dxf>
    <dxf>
      <font>
        <b/>
        <i val="0"/>
        <color theme="0"/>
      </font>
      <fill>
        <patternFill>
          <bgColor rgb="FFFF0000"/>
        </patternFill>
      </fill>
    </dxf>
    <dxf>
      <font>
        <b/>
        <i val="0"/>
      </font>
      <fill>
        <patternFill>
          <bgColor rgb="FFFFC000"/>
        </patternFill>
      </fill>
    </dxf>
    <dxf>
      <font>
        <b/>
        <i val="0"/>
      </font>
      <fill>
        <patternFill>
          <bgColor rgb="FF92D050"/>
        </patternFill>
      </fill>
    </dxf>
    <dxf>
      <font>
        <b/>
        <i val="0"/>
      </font>
      <fill>
        <patternFill>
          <bgColor rgb="FF00B050"/>
        </patternFill>
      </fill>
    </dxf>
    <dxf>
      <fill>
        <gradientFill degree="225">
          <stop position="0">
            <color theme="0"/>
          </stop>
          <stop position="1">
            <color theme="5" tint="0.59999389629810485"/>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1.xml"/><Relationship Id="rId18" Type="http://schemas.microsoft.com/office/2017/06/relationships/rdRichValue" Target="richData/rdrichvalue.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styles" Target="styles.xml"/><Relationship Id="rId23" Type="http://schemas.openxmlformats.org/officeDocument/2006/relationships/customXml" Target="../customXml/item2.xml"/><Relationship Id="rId10" Type="http://schemas.openxmlformats.org/officeDocument/2006/relationships/worksheet" Target="worksheets/sheet10.xml"/><Relationship Id="rId19" Type="http://schemas.microsoft.com/office/2017/06/relationships/rdRichValueStructure" Target="richData/rdrichvaluestructur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Score by Selection / Sensitivity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Summary!$K$4</c:f>
              <c:strCache>
                <c:ptCount val="1"/>
                <c:pt idx="0">
                  <c:v>Red</c:v>
                </c:pt>
              </c:strCache>
            </c:strRef>
          </c:tx>
          <c:spPr>
            <a:solidFill>
              <a:srgbClr val="FF0000"/>
            </a:solidFill>
            <a:ln>
              <a:noFill/>
            </a:ln>
            <a:effectLst/>
          </c:spPr>
          <c:invertIfNegative val="0"/>
          <c:cat>
            <c:numRef>
              <c:f>Summary!$I$5:$I$6</c:f>
              <c:numCache>
                <c:formatCode>General</c:formatCode>
                <c:ptCount val="2"/>
                <c:pt idx="0">
                  <c:v>0</c:v>
                </c:pt>
              </c:numCache>
            </c:numRef>
          </c:cat>
          <c:val>
            <c:numRef>
              <c:f>Summary!$K$5:$K$6</c:f>
              <c:numCache>
                <c:formatCode>General</c:formatCode>
                <c:ptCount val="2"/>
                <c:pt idx="0">
                  <c:v>0</c:v>
                </c:pt>
              </c:numCache>
            </c:numRef>
          </c:val>
          <c:extLst>
            <c:ext xmlns:c16="http://schemas.microsoft.com/office/drawing/2014/chart" uri="{C3380CC4-5D6E-409C-BE32-E72D297353CC}">
              <c16:uniqueId val="{00000000-3F07-40E2-AA5E-E126B3B1DC4C}"/>
            </c:ext>
          </c:extLst>
        </c:ser>
        <c:ser>
          <c:idx val="1"/>
          <c:order val="1"/>
          <c:tx>
            <c:strRef>
              <c:f>Summary!$L$4</c:f>
              <c:strCache>
                <c:ptCount val="1"/>
                <c:pt idx="0">
                  <c:v>Amber</c:v>
                </c:pt>
              </c:strCache>
            </c:strRef>
          </c:tx>
          <c:spPr>
            <a:solidFill>
              <a:schemeClr val="accent4"/>
            </a:solidFill>
            <a:ln>
              <a:noFill/>
            </a:ln>
            <a:effectLst/>
          </c:spPr>
          <c:invertIfNegative val="0"/>
          <c:cat>
            <c:numRef>
              <c:f>Summary!$I$5:$I$6</c:f>
              <c:numCache>
                <c:formatCode>General</c:formatCode>
                <c:ptCount val="2"/>
                <c:pt idx="0">
                  <c:v>0</c:v>
                </c:pt>
              </c:numCache>
            </c:numRef>
          </c:cat>
          <c:val>
            <c:numRef>
              <c:f>Summary!$L$5:$L$6</c:f>
              <c:numCache>
                <c:formatCode>General</c:formatCode>
                <c:ptCount val="2"/>
                <c:pt idx="0">
                  <c:v>0</c:v>
                </c:pt>
              </c:numCache>
            </c:numRef>
          </c:val>
          <c:extLst>
            <c:ext xmlns:c16="http://schemas.microsoft.com/office/drawing/2014/chart" uri="{C3380CC4-5D6E-409C-BE32-E72D297353CC}">
              <c16:uniqueId val="{00000001-3F07-40E2-AA5E-E126B3B1DC4C}"/>
            </c:ext>
          </c:extLst>
        </c:ser>
        <c:ser>
          <c:idx val="2"/>
          <c:order val="2"/>
          <c:tx>
            <c:strRef>
              <c:f>Summary!$M$4</c:f>
              <c:strCache>
                <c:ptCount val="1"/>
                <c:pt idx="0">
                  <c:v>Green</c:v>
                </c:pt>
              </c:strCache>
            </c:strRef>
          </c:tx>
          <c:spPr>
            <a:solidFill>
              <a:srgbClr val="00B050"/>
            </a:solidFill>
            <a:ln>
              <a:noFill/>
            </a:ln>
            <a:effectLst/>
          </c:spPr>
          <c:invertIfNegative val="0"/>
          <c:cat>
            <c:numRef>
              <c:f>Summary!$I$5:$I$6</c:f>
              <c:numCache>
                <c:formatCode>General</c:formatCode>
                <c:ptCount val="2"/>
                <c:pt idx="0">
                  <c:v>0</c:v>
                </c:pt>
              </c:numCache>
            </c:numRef>
          </c:cat>
          <c:val>
            <c:numRef>
              <c:f>Summary!$M$5:$M$6</c:f>
              <c:numCache>
                <c:formatCode>General</c:formatCode>
                <c:ptCount val="2"/>
                <c:pt idx="0">
                  <c:v>0</c:v>
                </c:pt>
              </c:numCache>
            </c:numRef>
          </c:val>
          <c:extLst>
            <c:ext xmlns:c16="http://schemas.microsoft.com/office/drawing/2014/chart" uri="{C3380CC4-5D6E-409C-BE32-E72D297353CC}">
              <c16:uniqueId val="{00000002-3F07-40E2-AA5E-E126B3B1DC4C}"/>
            </c:ext>
          </c:extLst>
        </c:ser>
        <c:dLbls>
          <c:showLegendKey val="0"/>
          <c:showVal val="0"/>
          <c:showCatName val="0"/>
          <c:showSerName val="0"/>
          <c:showPercent val="0"/>
          <c:showBubbleSize val="0"/>
        </c:dLbls>
        <c:gapWidth val="75"/>
        <c:overlap val="100"/>
        <c:axId val="1130593520"/>
        <c:axId val="1130577200"/>
      </c:barChart>
      <c:catAx>
        <c:axId val="11305935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0577200"/>
        <c:crosses val="autoZero"/>
        <c:auto val="1"/>
        <c:lblAlgn val="ctr"/>
        <c:lblOffset val="100"/>
        <c:noMultiLvlLbl val="0"/>
      </c:catAx>
      <c:valAx>
        <c:axId val="1130577200"/>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0593520"/>
        <c:crosses val="autoZero"/>
        <c:crossBetween val="between"/>
      </c:valAx>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Score by Theme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Summary!$K$18</c:f>
              <c:strCache>
                <c:ptCount val="1"/>
                <c:pt idx="0">
                  <c:v>Red</c:v>
                </c:pt>
              </c:strCache>
            </c:strRef>
          </c:tx>
          <c:spPr>
            <a:solidFill>
              <a:srgbClr val="FF0000"/>
            </a:solidFill>
            <a:ln>
              <a:noFill/>
            </a:ln>
            <a:effectLst/>
          </c:spPr>
          <c:invertIfNegative val="0"/>
          <c:cat>
            <c:numRef>
              <c:f>Summary!$I$19:$I$23</c:f>
              <c:numCache>
                <c:formatCode>General</c:formatCode>
                <c:ptCount val="5"/>
                <c:pt idx="0">
                  <c:v>0</c:v>
                </c:pt>
              </c:numCache>
            </c:numRef>
          </c:cat>
          <c:val>
            <c:numRef>
              <c:f>Summary!$K$19:$K$23</c:f>
              <c:numCache>
                <c:formatCode>General</c:formatCode>
                <c:ptCount val="5"/>
                <c:pt idx="0">
                  <c:v>0</c:v>
                </c:pt>
              </c:numCache>
            </c:numRef>
          </c:val>
          <c:extLst>
            <c:ext xmlns:c16="http://schemas.microsoft.com/office/drawing/2014/chart" uri="{C3380CC4-5D6E-409C-BE32-E72D297353CC}">
              <c16:uniqueId val="{00000000-0D69-48A5-9B74-56551E713DD8}"/>
            </c:ext>
          </c:extLst>
        </c:ser>
        <c:ser>
          <c:idx val="1"/>
          <c:order val="1"/>
          <c:tx>
            <c:strRef>
              <c:f>Summary!$L$18</c:f>
              <c:strCache>
                <c:ptCount val="1"/>
                <c:pt idx="0">
                  <c:v>Amber</c:v>
                </c:pt>
              </c:strCache>
            </c:strRef>
          </c:tx>
          <c:spPr>
            <a:solidFill>
              <a:schemeClr val="accent4"/>
            </a:solidFill>
            <a:ln>
              <a:noFill/>
            </a:ln>
            <a:effectLst/>
          </c:spPr>
          <c:invertIfNegative val="0"/>
          <c:cat>
            <c:numRef>
              <c:f>Summary!$I$19:$I$23</c:f>
              <c:numCache>
                <c:formatCode>General</c:formatCode>
                <c:ptCount val="5"/>
                <c:pt idx="0">
                  <c:v>0</c:v>
                </c:pt>
              </c:numCache>
            </c:numRef>
          </c:cat>
          <c:val>
            <c:numRef>
              <c:f>Summary!$L$19:$L$23</c:f>
              <c:numCache>
                <c:formatCode>General</c:formatCode>
                <c:ptCount val="5"/>
                <c:pt idx="0">
                  <c:v>0</c:v>
                </c:pt>
              </c:numCache>
            </c:numRef>
          </c:val>
          <c:extLst>
            <c:ext xmlns:c16="http://schemas.microsoft.com/office/drawing/2014/chart" uri="{C3380CC4-5D6E-409C-BE32-E72D297353CC}">
              <c16:uniqueId val="{00000001-0D69-48A5-9B74-56551E713DD8}"/>
            </c:ext>
          </c:extLst>
        </c:ser>
        <c:ser>
          <c:idx val="2"/>
          <c:order val="2"/>
          <c:tx>
            <c:strRef>
              <c:f>Summary!$M$18</c:f>
              <c:strCache>
                <c:ptCount val="1"/>
                <c:pt idx="0">
                  <c:v>Green</c:v>
                </c:pt>
              </c:strCache>
            </c:strRef>
          </c:tx>
          <c:spPr>
            <a:solidFill>
              <a:srgbClr val="00B050"/>
            </a:solidFill>
            <a:ln>
              <a:noFill/>
            </a:ln>
            <a:effectLst/>
          </c:spPr>
          <c:invertIfNegative val="0"/>
          <c:cat>
            <c:numRef>
              <c:f>Summary!$I$19:$I$23</c:f>
              <c:numCache>
                <c:formatCode>General</c:formatCode>
                <c:ptCount val="5"/>
                <c:pt idx="0">
                  <c:v>0</c:v>
                </c:pt>
              </c:numCache>
            </c:numRef>
          </c:cat>
          <c:val>
            <c:numRef>
              <c:f>Summary!$M$19:$M$23</c:f>
              <c:numCache>
                <c:formatCode>General</c:formatCode>
                <c:ptCount val="5"/>
                <c:pt idx="0">
                  <c:v>0</c:v>
                </c:pt>
              </c:numCache>
            </c:numRef>
          </c:val>
          <c:extLst>
            <c:ext xmlns:c16="http://schemas.microsoft.com/office/drawing/2014/chart" uri="{C3380CC4-5D6E-409C-BE32-E72D297353CC}">
              <c16:uniqueId val="{00000002-0D69-48A5-9B74-56551E713DD8}"/>
            </c:ext>
          </c:extLst>
        </c:ser>
        <c:dLbls>
          <c:showLegendKey val="0"/>
          <c:showVal val="0"/>
          <c:showCatName val="0"/>
          <c:showSerName val="0"/>
          <c:showPercent val="0"/>
          <c:showBubbleSize val="0"/>
        </c:dLbls>
        <c:gapWidth val="75"/>
        <c:overlap val="100"/>
        <c:axId val="1130593520"/>
        <c:axId val="1130577200"/>
      </c:barChart>
      <c:catAx>
        <c:axId val="11305935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0577200"/>
        <c:crosses val="autoZero"/>
        <c:auto val="1"/>
        <c:lblAlgn val="ctr"/>
        <c:lblOffset val="100"/>
        <c:noMultiLvlLbl val="0"/>
      </c:catAx>
      <c:valAx>
        <c:axId val="1130577200"/>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0593520"/>
        <c:crosses val="autoZero"/>
        <c:crossBetween val="between"/>
      </c:valAx>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Score by Section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Summary!$K$27</c:f>
              <c:strCache>
                <c:ptCount val="1"/>
                <c:pt idx="0">
                  <c:v>Red</c:v>
                </c:pt>
              </c:strCache>
            </c:strRef>
          </c:tx>
          <c:spPr>
            <a:solidFill>
              <a:srgbClr val="FF0000"/>
            </a:solidFill>
            <a:ln>
              <a:noFill/>
            </a:ln>
            <a:effectLst/>
          </c:spPr>
          <c:invertIfNegative val="0"/>
          <c:cat>
            <c:numRef>
              <c:f>Summary!$I$28:$I$42</c:f>
              <c:numCache>
                <c:formatCode>General</c:formatCode>
                <c:ptCount val="15"/>
                <c:pt idx="0">
                  <c:v>0</c:v>
                </c:pt>
              </c:numCache>
            </c:numRef>
          </c:cat>
          <c:val>
            <c:numRef>
              <c:f>Summary!$K$28:$K$42</c:f>
              <c:numCache>
                <c:formatCode>General</c:formatCode>
                <c:ptCount val="15"/>
                <c:pt idx="0">
                  <c:v>0</c:v>
                </c:pt>
              </c:numCache>
            </c:numRef>
          </c:val>
          <c:extLst>
            <c:ext xmlns:c16="http://schemas.microsoft.com/office/drawing/2014/chart" uri="{C3380CC4-5D6E-409C-BE32-E72D297353CC}">
              <c16:uniqueId val="{00000000-322A-47F2-83B8-D1D435E84458}"/>
            </c:ext>
          </c:extLst>
        </c:ser>
        <c:ser>
          <c:idx val="1"/>
          <c:order val="1"/>
          <c:tx>
            <c:strRef>
              <c:f>Summary!$L$27</c:f>
              <c:strCache>
                <c:ptCount val="1"/>
                <c:pt idx="0">
                  <c:v>Amber</c:v>
                </c:pt>
              </c:strCache>
            </c:strRef>
          </c:tx>
          <c:spPr>
            <a:solidFill>
              <a:schemeClr val="accent4"/>
            </a:solidFill>
            <a:ln>
              <a:noFill/>
            </a:ln>
            <a:effectLst/>
          </c:spPr>
          <c:invertIfNegative val="0"/>
          <c:cat>
            <c:numRef>
              <c:f>Summary!$I$28:$I$42</c:f>
              <c:numCache>
                <c:formatCode>General</c:formatCode>
                <c:ptCount val="15"/>
                <c:pt idx="0">
                  <c:v>0</c:v>
                </c:pt>
              </c:numCache>
            </c:numRef>
          </c:cat>
          <c:val>
            <c:numRef>
              <c:f>Summary!$L$28:$L$42</c:f>
              <c:numCache>
                <c:formatCode>General</c:formatCode>
                <c:ptCount val="15"/>
                <c:pt idx="0">
                  <c:v>0</c:v>
                </c:pt>
              </c:numCache>
            </c:numRef>
          </c:val>
          <c:extLst>
            <c:ext xmlns:c16="http://schemas.microsoft.com/office/drawing/2014/chart" uri="{C3380CC4-5D6E-409C-BE32-E72D297353CC}">
              <c16:uniqueId val="{00000001-322A-47F2-83B8-D1D435E84458}"/>
            </c:ext>
          </c:extLst>
        </c:ser>
        <c:ser>
          <c:idx val="2"/>
          <c:order val="2"/>
          <c:tx>
            <c:strRef>
              <c:f>Summary!$M$27</c:f>
              <c:strCache>
                <c:ptCount val="1"/>
                <c:pt idx="0">
                  <c:v>Green</c:v>
                </c:pt>
              </c:strCache>
            </c:strRef>
          </c:tx>
          <c:spPr>
            <a:solidFill>
              <a:srgbClr val="00B050"/>
            </a:solidFill>
            <a:ln>
              <a:noFill/>
            </a:ln>
            <a:effectLst/>
          </c:spPr>
          <c:invertIfNegative val="0"/>
          <c:cat>
            <c:numRef>
              <c:f>Summary!$I$28:$I$42</c:f>
              <c:numCache>
                <c:formatCode>General</c:formatCode>
                <c:ptCount val="15"/>
                <c:pt idx="0">
                  <c:v>0</c:v>
                </c:pt>
              </c:numCache>
            </c:numRef>
          </c:cat>
          <c:val>
            <c:numRef>
              <c:f>Summary!$M$28:$M$42</c:f>
              <c:numCache>
                <c:formatCode>General</c:formatCode>
                <c:ptCount val="15"/>
                <c:pt idx="0">
                  <c:v>0</c:v>
                </c:pt>
              </c:numCache>
            </c:numRef>
          </c:val>
          <c:extLst>
            <c:ext xmlns:c16="http://schemas.microsoft.com/office/drawing/2014/chart" uri="{C3380CC4-5D6E-409C-BE32-E72D297353CC}">
              <c16:uniqueId val="{00000002-322A-47F2-83B8-D1D435E84458}"/>
            </c:ext>
          </c:extLst>
        </c:ser>
        <c:dLbls>
          <c:showLegendKey val="0"/>
          <c:showVal val="0"/>
          <c:showCatName val="0"/>
          <c:showSerName val="0"/>
          <c:showPercent val="0"/>
          <c:showBubbleSize val="0"/>
        </c:dLbls>
        <c:gapWidth val="75"/>
        <c:overlap val="100"/>
        <c:axId val="1130593520"/>
        <c:axId val="1130577200"/>
      </c:barChart>
      <c:catAx>
        <c:axId val="11305935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0577200"/>
        <c:crosses val="autoZero"/>
        <c:auto val="1"/>
        <c:lblAlgn val="ctr"/>
        <c:lblOffset val="100"/>
        <c:noMultiLvlLbl val="0"/>
      </c:catAx>
      <c:valAx>
        <c:axId val="1130577200"/>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0593520"/>
        <c:crosses val="autoZero"/>
        <c:crossBetween val="between"/>
      </c:valAx>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13</xdr:col>
      <xdr:colOff>428625</xdr:colOff>
      <xdr:row>1</xdr:row>
      <xdr:rowOff>180975</xdr:rowOff>
    </xdr:from>
    <xdr:to>
      <xdr:col>19</xdr:col>
      <xdr:colOff>428625</xdr:colOff>
      <xdr:row>15</xdr:row>
      <xdr:rowOff>155575</xdr:rowOff>
    </xdr:to>
    <xdr:graphicFrame macro="">
      <xdr:nvGraphicFramePr>
        <xdr:cNvPr id="3" name="Chart 2">
          <a:extLst>
            <a:ext uri="{FF2B5EF4-FFF2-40B4-BE49-F238E27FC236}">
              <a16:creationId xmlns:a16="http://schemas.microsoft.com/office/drawing/2014/main" id="{F55A42A8-445A-7657-7DDD-2AE7C5DE0FA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457200</xdr:colOff>
      <xdr:row>17</xdr:row>
      <xdr:rowOff>69850</xdr:rowOff>
    </xdr:from>
    <xdr:to>
      <xdr:col>19</xdr:col>
      <xdr:colOff>457200</xdr:colOff>
      <xdr:row>31</xdr:row>
      <xdr:rowOff>57150</xdr:rowOff>
    </xdr:to>
    <xdr:graphicFrame macro="">
      <xdr:nvGraphicFramePr>
        <xdr:cNvPr id="4" name="Chart 3">
          <a:extLst>
            <a:ext uri="{FF2B5EF4-FFF2-40B4-BE49-F238E27FC236}">
              <a16:creationId xmlns:a16="http://schemas.microsoft.com/office/drawing/2014/main" id="{9CFBEB99-EAE0-4673-9BF0-3C8F006770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450850</xdr:colOff>
      <xdr:row>32</xdr:row>
      <xdr:rowOff>19050</xdr:rowOff>
    </xdr:from>
    <xdr:to>
      <xdr:col>19</xdr:col>
      <xdr:colOff>450850</xdr:colOff>
      <xdr:row>46</xdr:row>
      <xdr:rowOff>6350</xdr:rowOff>
    </xdr:to>
    <xdr:graphicFrame macro="">
      <xdr:nvGraphicFramePr>
        <xdr:cNvPr id="5" name="Chart 4">
          <a:extLst>
            <a:ext uri="{FF2B5EF4-FFF2-40B4-BE49-F238E27FC236}">
              <a16:creationId xmlns:a16="http://schemas.microsoft.com/office/drawing/2014/main" id="{C90006CC-2EA0-4E95-8E19-10C970272D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nison, Kate" refreshedDate="45700.432419791665" createdVersion="8" refreshedVersion="8" minRefreshableVersion="3" recordCount="36" xr:uid="{C36FFC02-631C-4387-8A49-CA4E992CBFC6}">
  <cacheSource type="worksheet">
    <worksheetSource ref="A2:V35" sheet="3. Selection"/>
  </cacheSource>
  <cacheFields count="21">
    <cacheField name="ID_x000a_" numFmtId="0">
      <sharedItems/>
    </cacheField>
    <cacheField name="Theme_x000a_" numFmtId="0">
      <sharedItems/>
    </cacheField>
    <cacheField name="Category" numFmtId="0">
      <sharedItems count="36">
        <s v="(1.1.1.) Governance: oversight, policies and methodologies in place and in use"/>
        <s v="(1.1.2.) Governance: content asset and liability balance"/>
        <s v="(1.1.3.) Governance: understanding of the size of legacy digital records"/>
        <s v="(1.1.4.) Governance: roles and responsibilities"/>
        <s v="(1.1.5.) Governance: risk"/>
        <s v="(1.2.1.) Skills: value and context of records"/>
        <s v="(1.2.2.) Skills: records collection policy and guidance"/>
        <s v="(1.2.3.) Skills: knowledge transfer"/>
        <s v="(1.3.1.) Technical capabilities: visibility of legacy digital records"/>
        <s v="(1.3.2.) Technical capabilities: digital continuity"/>
        <s v="(1.3.3.) Technical capabilities: automation and specialist tools"/>
        <s v="(1.3.4.) Technical capabilities: metadata"/>
        <s v="(1.3.5.) Technical capabilities: data analysis"/>
        <s v="(1.3.6.) Technical capabilities: dashboard capability"/>
        <s v="(1.3.7.) Technical capabilities: understanding of Artificial Intelligence (AI)"/>
        <s v="(1.3.8.) Technical capabilities: use of AI"/>
        <s v="(1.4.1.) Capacity: budget"/>
        <s v="(1.4.2.) Capacity: senior management engagement on budget and resource needs"/>
        <s v="(1.4.3.) Capacity: level of activity"/>
        <s v="(1.4.4.) Capacity: problem solving"/>
        <s v="(2.1.1.) Methodology"/>
        <s v="(2.1.2.) Policy"/>
        <s v="(2.1.3.) Levels of review"/>
        <s v="(2.1.4.) Value of records"/>
        <s v="(2.2.1.) Appraisal &amp; Selection: staged appraisal"/>
        <s v="(2.2.2.) Appraisal &amp; Selection: whole organisation appraisal"/>
        <s v="(2.2.3.) Appraisal &amp; Selection: sequence level appraisal"/>
        <s v="(2.2.4.) Appraisal &amp; Selection: sequence level plans and documentation"/>
        <s v="(2.2.5.) Appraisal &amp; Selection: file level appraisal"/>
        <s v="(2.2.6.) Appraisal &amp; Selection: other appraisal"/>
        <s v="(2.2.7.) Cataloguing"/>
        <s v="(2.2.8.) Assurance"/>
        <s v="(3.1.1.) Context and value: internal"/>
        <s v="(3.1.2.) Context and value: external"/>
        <s v="(3.1.3.) GKIM and TNA"/>
        <s v="(4.1.1.) Transparency and Accountability"/>
      </sharedItems>
    </cacheField>
    <cacheField name="Level 1 - Beginner _x000a_" numFmtId="0">
      <sharedItems longText="1"/>
    </cacheField>
    <cacheField name="Level 2 - Emerging " numFmtId="0">
      <sharedItems/>
    </cacheField>
    <cacheField name="Level 3 - Learning_x000a_" numFmtId="0">
      <sharedItems/>
    </cacheField>
    <cacheField name="Level 4 - Developing_x000a_" numFmtId="0">
      <sharedItems longText="1"/>
    </cacheField>
    <cacheField name="Level 5 - Mastering" numFmtId="0">
      <sharedItems/>
    </cacheField>
    <cacheField name="Answer Please Select in Drop-Down)" numFmtId="0">
      <sharedItems count="5">
        <s v="Level 3 - Learning"/>
        <s v="Level 4 -  Developing"/>
        <s v="Level 2 - Emerging"/>
        <s v="Level 1 - Beginner"/>
        <s v="N/A"/>
      </sharedItems>
    </cacheField>
    <cacheField name="Score" numFmtId="0">
      <sharedItems containsMixedTypes="1" containsNumber="1" containsInteger="1" minValue="1" maxValue="4" count="5">
        <n v="3"/>
        <n v="4"/>
        <n v="2"/>
        <n v="1"/>
        <s v="N/A"/>
      </sharedItems>
    </cacheField>
    <cacheField name="Your score per Section_x000a_" numFmtId="0">
      <sharedItems containsString="0" containsBlank="1" containsNumber="1" containsInteger="1" minValue="0" maxValue="23"/>
    </cacheField>
    <cacheField name="Total possible per Section" numFmtId="0">
      <sharedItems containsString="0" containsBlank="1" containsNumber="1" containsInteger="1" minValue="0" maxValue="40"/>
    </cacheField>
    <cacheField name="Your notes and comments" numFmtId="0">
      <sharedItems containsBlank="1" containsMixedTypes="1" containsNumber="1" containsInteger="1" minValue="5" maxValue="5" longText="1"/>
    </cacheField>
    <cacheField name="Action to improve a level" numFmtId="0">
      <sharedItems containsBlank="1" count="6">
        <s v="NY"/>
        <s v="No"/>
        <s v="Later"/>
        <s v="Maintain"/>
        <s v="N/A"/>
        <m u="1"/>
      </sharedItems>
    </cacheField>
    <cacheField name="Action Notes" numFmtId="0">
      <sharedItems containsBlank="1"/>
    </cacheField>
    <cacheField name="3" numFmtId="0">
      <sharedItems containsNonDate="0" containsString="0" containsBlank="1"/>
    </cacheField>
    <cacheField name="4" numFmtId="0">
      <sharedItems containsNonDate="0" containsString="0" containsBlank="1"/>
    </cacheField>
    <cacheField name="5" numFmtId="0">
      <sharedItems containsBlank="1"/>
    </cacheField>
    <cacheField name="6" numFmtId="0">
      <sharedItems containsBlank="1" containsMixedTypes="1" containsNumber="1" containsInteger="1" minValue="1" maxValue="5"/>
    </cacheField>
    <cacheField name="7" numFmtId="0">
      <sharedItems containsNonDate="0" containsString="0" containsBlank="1"/>
    </cacheField>
    <cacheField name="Question Format feedback: "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1.1.1"/>
    <s v="Governance and Capabilities"/>
    <x v="0"/>
    <s v="No formal oversight, governance, or processes for digital record selection, and no recognition of the challenge"/>
    <s v="Recognition of the challenge but no senior support yet, and no plans, policies or methodologies in place"/>
    <s v="Some policies, plans or methodologies are developed but not yet implemented"/>
    <s v="Policies, plans and methodologies are in use to conduct appraisal of digital records, but difficulties experienced in implementation"/>
    <s v="Mature governance in place, which is continually reviewed, improved upon and applied consistently over a number of years"/>
    <x v="0"/>
    <x v="0"/>
    <m/>
    <m/>
    <m/>
    <x v="0"/>
    <s v="Provide ET  paper, but dependent on developing processes.  Develop process."/>
    <m/>
    <m/>
    <s v="Level 1 - Beginner"/>
    <n v="1"/>
    <m/>
    <m/>
  </r>
  <r>
    <s v="1.1.2"/>
    <s v="Governance and Capabilities"/>
    <x v="1"/>
    <s v="No approach to identify content as an asset and what content is a liability. Therefore the balance is heavily weighted towards liabilities"/>
    <s v="Recognition of the content asset and liability challenge, but no senior management support or resource deployed"/>
    <s v="Plan with resource requirements in place. Working on (a) identification of assets and (b) a strategy to categorise the remainder"/>
    <s v="Assets are being identified and secured. Liabilities are identified and quarantined prior to destruction or removal "/>
    <s v="Assets are routinely identified and liabilities routinely removed or destroyed"/>
    <x v="1"/>
    <x v="1"/>
    <m/>
    <m/>
    <m/>
    <x v="1"/>
    <m/>
    <m/>
    <m/>
    <s v="Level 2 - Emerging"/>
    <n v="2"/>
    <m/>
    <m/>
  </r>
  <r>
    <s v="1.1.3"/>
    <s v="Governance and Capabilities"/>
    <x v="2"/>
    <s v="No understanding of the size of legacy digital records"/>
    <s v="Rudimentary plans to address legacy digital records exist, with some basic forecasted understanding of scale and size"/>
    <s v="Plans to address legacy digital records exist, with some forecasted understanding of scale and size"/>
    <s v="Plans to address legacy digital records exist, with detailed forecasted understanding of scale and size"/>
    <s v="Detailed and sophisticated planning and forecasting exists and is regularly reviewed. Scale and size of legacy records is fully understood"/>
    <x v="0"/>
    <x v="0"/>
    <m/>
    <m/>
    <m/>
    <x v="0"/>
    <s v="Specific Share Drives Focus.(&amp; continue work with SP)"/>
    <m/>
    <m/>
    <s v="Level 3 - Learning"/>
    <n v="3"/>
    <m/>
    <m/>
  </r>
  <r>
    <s v="1.1.4"/>
    <s v="Governance and Capabilities"/>
    <x v="3"/>
    <s v="Responsibility for digital record review is unclear and selection activities are ad hoc or not happening."/>
    <s v="Some role holders exist and limited selection activities are happening"/>
    <s v="Records team and other role holders are established and selection activities are underway"/>
    <s v="Records team and other role holders are in place and responsibilities are defined.  Selection activities are established."/>
    <s v="Responsibilities clear, all roles are established and selection activities are routine and regular."/>
    <x v="1"/>
    <x v="1"/>
    <m/>
    <m/>
    <m/>
    <x v="1"/>
    <m/>
    <m/>
    <m/>
    <s v="Level 4 -  Developing"/>
    <n v="4"/>
    <m/>
    <m/>
  </r>
  <r>
    <s v="1.1.5"/>
    <s v="Governance and Capabilities"/>
    <x v="4"/>
    <s v="No recognition of the risks associated with not appraising and selecting digital records."/>
    <s v="Appraisal and selection risks are recorded, but at a low level in the organisation"/>
    <s v="Appraisal and selection risks are recorded and escalated to a level capable of making budget decisions, but no mitigations are agreed"/>
    <s v="Appraisal and selection risks are understood and mitigated to a degree, at a level capable of making budget decisions"/>
    <s v="Appraisal and Selection risks are fully recognised, at a level that can make decisions on budget, and fully mitigated."/>
    <x v="0"/>
    <x v="0"/>
    <n v="17"/>
    <n v="25"/>
    <m/>
    <x v="0"/>
    <s v="Only issue is budget  - raise awareness with CISI.as paet of New CISO induction. Also include in ET paper (Row 1). Proposal of scale of Risk appertite once we put forward an proposal)"/>
    <m/>
    <m/>
    <s v="Level 5 - Mastering"/>
    <n v="5"/>
    <m/>
    <m/>
  </r>
  <r>
    <s v="1.2.1"/>
    <s v="Governance and Capabilities"/>
    <x v="5"/>
    <s v="Lack of ability to determine archival value and contextual relationships in digital records"/>
    <s v="Building skills for digital record selection and review; value and context of records partially understood as a result"/>
    <s v="Developing skills for digital record selection; value and context of records somewhat understood by reviewers"/>
    <s v="Skilled resources for digital record selection are in place; value and context of records is well understood"/>
    <s v="Expert skills for digital record selection. An excellent understanding of the content and subject matter of records will be transferred to TNA"/>
    <x v="1"/>
    <x v="1"/>
    <m/>
    <m/>
    <s v="developing was to apply to digital; indetifying what we need to know/ sharing within team.  "/>
    <x v="1"/>
    <s v="No specific action - will gain as part of doing other actiosn"/>
    <m/>
    <m/>
    <s v="Unknown"/>
    <n v="1"/>
    <m/>
    <m/>
  </r>
  <r>
    <s v="1.2.2 "/>
    <s v="Governance and Capabilities"/>
    <x v="6"/>
    <s v="No understanding of TNA's Records Collection Policy and underlying appraisal and selection guidance to help identify records of historical value"/>
    <s v="Partial understanding of TNA's Records Collection Policy and underlying guidance, but not fully embedded "/>
    <s v="TNA's Records Collection Policy and underlying guidance is mostly understood and followed in principle"/>
    <s v="TNA's Records Collection Policy and underlying guidance is understood and often used to identify records of historical value"/>
    <s v="TNA's Records Collection Policy and underlying appraisal and selection guidance is fully understood and actively used to help identify records of historical value"/>
    <x v="1"/>
    <x v="1"/>
    <m/>
    <m/>
    <s v="TNA's Records Collection Policy was considered in development of our own retention labels.  We activly use the labels"/>
    <x v="1"/>
    <m/>
    <m/>
    <m/>
    <s v="N/A"/>
    <s v="N/A"/>
    <m/>
    <m/>
  </r>
  <r>
    <s v="1.2.3"/>
    <s v="Governance and Capabilities"/>
    <x v="7"/>
    <s v="No knowledge transfer within the records team in terms of context, format, and previous work of the organisation"/>
    <s v="Limited knowledge transfer within the records team in terms of context, format, and previous work of the organisation"/>
    <s v="Some knowledge transfer within the records team in terms of context, format, and previous work of the organisation"/>
    <s v="Detailed knowledge transfer within the records team in terms of context, format, and previous work of the organisation"/>
    <s v="Full and ongoing knowledge transfer within the records team in terms of context, format, and previous work of the organisation"/>
    <x v="0"/>
    <x v="0"/>
    <n v="11"/>
    <n v="15"/>
    <s v="limited by resource pressures "/>
    <x v="1"/>
    <s v="BAU - capture as go"/>
    <m/>
    <m/>
    <m/>
    <m/>
    <m/>
    <m/>
  </r>
  <r>
    <s v="1.3.1"/>
    <s v="Governance and Capabilities"/>
    <x v="8"/>
    <s v="No existing identification of digital records of continuing, evidential and historical value"/>
    <s v="Limited identification of valuable digital records through use of retention functionality. Some audits of legacy folders, with suitable access arrangements and protection"/>
    <s v="Some identification of valuable digital records through use of retention functionality. Some audits of legacy folders, with suitable access arrangements and protection"/>
    <s v="Most valuable digital records are identified through the use of retention functionality and audits of legacy records"/>
    <s v="Digital records of continuing, evidential and historical value for permanent preservation are clearly identified. Retention functionality and audits of legacy content fully account for all records to be appraised and selected"/>
    <x v="1"/>
    <x v="1"/>
    <m/>
    <m/>
    <s v="Sharepoint has Retention label and records made read only for integrity.  Shared Drives  does not but less in this are value is more continued business value than historical (Selection) .  "/>
    <x v="1"/>
    <s v="BAU "/>
    <m/>
    <m/>
    <m/>
    <m/>
    <m/>
    <m/>
  </r>
  <r>
    <s v="1.3.2 "/>
    <s v="Governance and Capabilities"/>
    <x v="9"/>
    <s v="No understanding of the format and medium of digital records held, and some are inaccessible because of permissions or passwords set"/>
    <s v="The format and medium of digital records held is partially known, but not all is capable of being accessed for appraisal and selection"/>
    <s v="The format and medium of digital records held is fully known, but not all is capable of being accessed for appraisal and selection"/>
    <s v="The format and medium of digital records held is fully known, and most is able to be accessed for appraisal and selection"/>
    <s v="All formats and media of digital information are identified, accessed and capable of being appraised and selected"/>
    <x v="1"/>
    <x v="1"/>
    <m/>
    <m/>
    <s v="Feels like a 3/4, but wording not quite right .  formats mostly known.  Always a few execptions, and some may be inaccessable because of passwords etc.  Achiving a 5 is more likely to be dependent on  process to prevent using passwords in the past  rather than currentl ways to access them. "/>
    <x v="1"/>
    <m/>
    <m/>
    <m/>
    <m/>
    <m/>
    <m/>
    <m/>
  </r>
  <r>
    <s v="1.3.3."/>
    <s v="Governance and Capabilities"/>
    <x v="10"/>
    <s v="No automation or specialist tools used in records management workflow"/>
    <s v="Some automation or specialist tool use"/>
    <s v="Moderate use of tools or automated processes"/>
    <s v="Tools used within workflow and some flow of data between tools"/>
    <s v="Fully integrated workflows combining automation and user interfaces"/>
    <x v="2"/>
    <x v="2"/>
    <m/>
    <m/>
    <s v="moderate use of tools (but limited by tools availability not just because learning).  Tools used for retention catagories and disposal actions, export, but manual review create/run scripts.  No existing AI/ tools for Selection."/>
    <x v="0"/>
    <s v="Part of developing process"/>
    <m/>
    <m/>
    <m/>
    <m/>
    <m/>
    <s v="3 minus"/>
  </r>
  <r>
    <s v="1.3.4."/>
    <s v="Governance and Capabilities"/>
    <x v="11"/>
    <s v="Lack of metadata prevents effective appraisal and selection"/>
    <s v="Limited metadata enables appraisal and selection, but some corruption has occurred "/>
    <s v="Some metadata enables appraisal and selection, and any corruption issues have been identified "/>
    <s v="Good metadata enables appraisal and selection, and any corruption issues have been corrected or overcome"/>
    <s v="Metadata is complete and uncorrupted, allowing it to be fully exploited for appraisal and selection"/>
    <x v="0"/>
    <x v="0"/>
    <m/>
    <m/>
    <s v="Amount or metadata  and coruption are 2 separate issues. _x000a_SharePoint: Mostly Good metadata_x000a_Shared Drives: Limited metadata no place to apply selection disposal actions in this format."/>
    <x v="0"/>
    <s v="Part of developing process"/>
    <m/>
    <m/>
    <m/>
    <m/>
    <m/>
    <m/>
  </r>
  <r>
    <s v="1.3.5"/>
    <s v="Governance and Capabilities"/>
    <x v="12"/>
    <s v="No capability to perform data analysis of records"/>
    <s v="Some capability to perform analysis of document metadata"/>
    <s v="Some capability to perform analysis of record content and metadata to enhance knowledge of collections"/>
    <s v="Systematic analysis of content and metadata for insight to enhance knowledge and aid decision making"/>
    <s v="Analysis of content and metadata integrated into record management workflows"/>
    <x v="0"/>
    <x v="0"/>
    <m/>
    <m/>
    <s v="SharePoint:  Context, Title and Retention Labels aid decision making, but often have to check docs_x000a_Shared Drives: Limited metadata"/>
    <x v="0"/>
    <s v="Part of developing process"/>
    <m/>
    <m/>
    <m/>
    <m/>
    <m/>
    <m/>
  </r>
  <r>
    <s v="1.3.6"/>
    <s v="Governance and Capabilities"/>
    <x v="13"/>
    <s v="No dashboard capability is in place to appraise and select records"/>
    <s v="There has been limited use of dashboard capability "/>
    <s v="Dashboard capability is sometimes deployed to assist appraisal and selection"/>
    <s v="Dashboard capability is deployed often to assist appraisal and selection"/>
    <s v="Dashboard capability is always deployed to assist appraisal and selection and this is done as part of a regular cycle of activity"/>
    <x v="2"/>
    <x v="2"/>
    <m/>
    <m/>
    <s v="SharePoint:  TLF reports for decision making(not dashboard) (4)_x000a_Shared Drives: on Treeview high level reports (limited, size/ date etc.) (1-2)_x000a_MA: I think we are level 2 - these reports are not really dashboards (KJ: Agree not a Dashboards, but it is the reports that inform decisions)"/>
    <x v="2"/>
    <s v="Part of developing process"/>
    <m/>
    <m/>
    <m/>
    <m/>
    <m/>
    <m/>
  </r>
  <r>
    <s v="1.3.7"/>
    <s v="Governance and Capabilities"/>
    <x v="14"/>
    <s v="No understanding of AI and other data driven approaches, or its potential in records management"/>
    <s v="Some understanding of potential of AI and other data driven approaches, but not underlying concepts"/>
    <s v="Good understanding of potential of AI and other data driven approaches, and some of the underlying concepts"/>
    <s v="Good understanding of different types of AI and other data driven approaches, and how they can be applied to appraisal and selection tasks"/>
    <s v="Strong enough understanding of AI and other data driven approaches to architect or design records management workflow incorporating AI appropriately"/>
    <x v="1"/>
    <x v="1"/>
    <m/>
    <m/>
    <s v="3 or 4_x000a_MA: I think we understand the relevance of AI/ML to appraisal and selection"/>
    <x v="3"/>
    <s v="Part of developing process"/>
    <m/>
    <m/>
    <m/>
    <m/>
    <m/>
    <m/>
  </r>
  <r>
    <s v="1.3.8"/>
    <s v="Governance and Capabilities"/>
    <x v="15"/>
    <s v="No use of AI and other data driven approaches"/>
    <s v="Use of tools with AI enabled functionality and other data driven approaches "/>
    <s v="Use of AI based services and other data driven approaches to perform individual tasks"/>
    <s v="Use of self-managed AI based tools and other data driven approaches to perform individual tasks"/>
    <s v="AI tools and other data driven approaches are integrated into workflow and processes, with quality monitored by human oversight"/>
    <x v="3"/>
    <x v="3"/>
    <n v="23"/>
    <n v="40"/>
    <s v="Have no tools. Have briefly trialled tool, but not enough to get results"/>
    <x v="2"/>
    <m/>
    <m/>
    <m/>
    <m/>
    <m/>
    <m/>
    <m/>
  </r>
  <r>
    <s v="1.4.1"/>
    <s v="Governance and Capabilities"/>
    <x v="16"/>
    <s v="No dedicated budget for appraisal and selection activities"/>
    <s v="Building business case and a plan for budget and resources"/>
    <s v="Budget is allocated and planning for appraisal and selection resources is in place"/>
    <s v="Resources are allocated, and there is investment in appraisal and selection infrastructure"/>
    <s v="Strategic budgeting and resourcing for appraisal and selection is secure and ongoing"/>
    <x v="3"/>
    <x v="3"/>
    <m/>
    <m/>
    <s v="Scale is for a process (not doing case so 1 ) but if this is scale of do we have any resource it should be a 2 or ascale as we have some. , not "/>
    <x v="4"/>
    <s v="We don't know if we would need to bulld a buiness case or if it will  be part of IT's business case. Prioritising the engagement and working on plan before we cost it."/>
    <m/>
    <m/>
    <m/>
    <m/>
    <m/>
    <s v="Scale is for a process (not doing case so 1 ) but if this is scale of do we have any resource it should be a 2 or ascale as we have some. , not "/>
  </r>
  <r>
    <s v="1.4.2"/>
    <s v="Governance and Capabilities"/>
    <x v="17"/>
    <s v="No communication with senior management about unique requirements and strategic planning needed for digital appraisal and selection"/>
    <s v="Communication with senior management has begun, although there is little appreciation of the strategic requirements for appraisal and selection"/>
    <s v="Senior management are aware of the strategic requirements for digital appraisal and selection"/>
    <s v="Senior management understand and endorse strategic requirements for digital appraisal and selection, although funding constraints limit full support"/>
    <s v="Senior managers fully approve and support the requirements of a funded digital appraisal and selection programme"/>
    <x v="0"/>
    <x v="0"/>
    <m/>
    <m/>
    <s v="Supported to extend one role to permanent and retain transfer room._x000a_Tools: to mitigations agreed yet "/>
    <x v="4"/>
    <s v="We don't know if we would need to bulld a buiness case or if it will  be part of IT's business case. Prioritising the engagement and working on plan before we cost it."/>
    <m/>
    <m/>
    <m/>
    <m/>
    <m/>
    <m/>
  </r>
  <r>
    <s v="1.4.3"/>
    <s v="Governance and Capabilities"/>
    <x v="18"/>
    <s v="No records are appraised on time. The Public Records Act 20 year rule is not being met"/>
    <s v="Less than 50% of records are appraised on time. The Public Records Act 20 year rule is a long way from being met."/>
    <s v="Between 50% and 75% of records are appraised on time. The Public Records Act 20 year rule is partially met."/>
    <s v="More than 75% of records are appraised on time. The Public Records Act 20 year rule close to being met."/>
    <s v="All records are appraised on time. The Public Records Act 20 year rule is being fully met. Some records may be transferred early"/>
    <x v="1"/>
    <x v="1"/>
    <m/>
    <m/>
    <m/>
    <x v="1"/>
    <s v="BAU"/>
    <m/>
    <m/>
    <m/>
    <m/>
    <m/>
    <m/>
  </r>
  <r>
    <s v="1.4.4"/>
    <s v="Governance and Capabilities"/>
    <x v="19"/>
    <s v="Where resourcing and funding cannot be obtained, there has been no problem solving or planning for the best appraisal and selection delivery with the tools and resources at your disposal"/>
    <s v="Where funding or resource has been requested but is not available, limited risk assessment and problem solving has taken place, with little use of the tools and resources at your disposal"/>
    <s v="Where funding or resource has been requested but is not available, some risk assessment and problem solving has taken place, and some use of the tools and resources at your disposal"/>
    <s v="Where funding or resource has been requested but is not available, risk assessment and problem solving has taken place. Tools and resources at your disposal are in use, but because they are limited, it results in a less than good digital appraisal and selection solution"/>
    <s v="Where funding or resource has been requested but is not available, full risk assessment and problem solving activity is complete and the best possible digital appraisal and selection solution enacted "/>
    <x v="0"/>
    <x v="0"/>
    <n v="11"/>
    <n v="20"/>
    <m/>
    <x v="1"/>
    <m/>
    <m/>
    <m/>
    <m/>
    <m/>
    <m/>
    <s v="question  2 separate things . Unsure 2-20"/>
  </r>
  <r>
    <s v="2.1.1"/>
    <s v="Methodology "/>
    <x v="20"/>
    <s v="No High Level Appraisal Methodology (HLAM) exists"/>
    <s v="A HLAM does not exist, but supporting information asset registers and retention schedules are in place to help monitor information risk"/>
    <s v="A HLAM is in draft"/>
    <s v="A HLAM is shared and widely used internally, but is not signed off at board level or published "/>
    <s v="A current HLAM has been signed off at board level and published on your department’s website, reviewed and updated annually"/>
    <x v="4"/>
    <x v="4"/>
    <n v="0"/>
    <n v="0"/>
    <s v="Don't agree that &quot;supporting information asset registers and retention schedules are [just] in place to help monitor information risk&quot;_x000a_These are the practical operational tools that we use as the methodolgy and show exactly what we select and do not select (we also refer to TNA Collection Policy); they are in the format that we as practictioners need to use (ESSENTIAL). A high level statment is more for context overview for others (a nice to have and would somewhat duplicate TNA Collection Policy); as resource is limited we have to prioritise 'essential', important and urgent work.  [There is  a old very high level statement , that we don't currently have time to update]. "/>
    <x v="2"/>
    <s v="Nice to haves "/>
    <m/>
    <m/>
    <m/>
    <m/>
    <m/>
    <s v="This is a question on HLAM not 'Methology,, so label it as this or expand it."/>
  </r>
  <r>
    <s v="2.1.2"/>
    <s v="Methodology "/>
    <x v="21"/>
    <s v="No Departmental selection policy exists  "/>
    <s v="A selection policy is in draft"/>
    <s v="A selection policy is finalised, but is not shared or consistently used"/>
    <s v="A selection policy exists, is understood and in regular use, but is not published internally"/>
    <s v="An approved selection policy (which may reference record sensitivity) is published internally and regularly reviewed"/>
    <x v="4"/>
    <x v="4"/>
    <n v="0"/>
    <n v="0"/>
    <m/>
    <x v="2"/>
    <s v="Nice to haves "/>
    <m/>
    <m/>
    <m/>
    <m/>
    <m/>
    <s v="What is the differece with above question ( High Level Appraisal Methodology/selection Policy)"/>
  </r>
  <r>
    <s v="2.1.3"/>
    <s v="Methodology "/>
    <x v="22"/>
    <s v="Decisions on groups or categories of information at the highest level cannot be made"/>
    <s v="Some groups or categories of information are understood, but decisions are often made at too low a level"/>
    <s v="Many groups or categories of information are understood, but some decisions are still made at too low a level"/>
    <s v="Most groups or categories of information are understood and most decisions are made at the highest level"/>
    <s v="Decisions on groups or categories of information are made at the highest level. Departmental functions, business processes and history are fully understood"/>
    <x v="1"/>
    <x v="1"/>
    <n v="4"/>
    <n v="5"/>
    <s v="SharePoint:  Aggregations well established. Some macro decisions, but labels are applied consitently at TLF level. _x000a_Shared Drives:  Aggregations are not defined systematically"/>
    <x v="1"/>
    <m/>
    <m/>
    <m/>
    <m/>
    <m/>
    <m/>
    <m/>
  </r>
  <r>
    <s v="2.1.4"/>
    <s v="Methodology "/>
    <x v="23"/>
    <s v="No assessment of value has been made on any records"/>
    <s v="Limited assessment of value has been made"/>
    <s v="Some value assessments have been made and recorded"/>
    <s v="Most record groups and categories have had a value assessment and this is systematically recorded"/>
    <s v="All records have been assessed for value, including those of primary and secondary value. Also those required to be kept by law, with ongoing business value or re-use value"/>
    <x v="4"/>
    <x v="4"/>
    <n v="0"/>
    <n v="0"/>
    <s v="(So we can say yest to 3 &amp; 4)_x000a_SP: 4. Most record groups and categories have had a value assessment and this is systematically recorded would apply, but the level for all record is probably not as high as 'most' , but more than 'some' as new records are continually being crated. _x000a_Share Drives: 2"/>
    <x v="4"/>
    <m/>
    <m/>
    <m/>
    <m/>
    <m/>
    <m/>
    <s v="INCONSITENT SCALE: level 1-3 &amp; 5 concern records, Level 4 refers to record groups or catagories.  (So we can say yest to 3 &amp; 4)_x000a_SP: 4. Most record groups and categories have had a value assessment and this is systematically recorded would apply, but the level for all record is probably not as high as 'most' , but more than 'some' as new records are continually being crated. _x000a_Share Drives: 18"/>
  </r>
  <r>
    <s v="2.2.1"/>
    <s v="Methodology "/>
    <x v="24"/>
    <s v="No staged appraisal of records is made, for instance, at five years (for ongoing business value and potential archival value) and later (for archival value)"/>
    <s v="Limited staged appraisal of records is made at five years (or a defined period, such as those set using retention rules)"/>
    <s v="Some staged appraisal of records is made at five years (or a defined period, such as those set using retention rules)"/>
    <s v="Widespread staged appraisal of records is made at five years (or a defined period, such as those set using retention rules)"/>
    <s v="Records are fully appraised at five years, for instance (for ongoing business value and potential archival value), and at a later stage (for archival value)"/>
    <x v="1"/>
    <x v="1"/>
    <m/>
    <m/>
    <s v="SharePoint:  Staged appraisal systematically carried out via WTK processes. Disposal Actions carried out after  2, 5,7, 10 &amp; 20 y."/>
    <x v="1"/>
    <m/>
    <m/>
    <m/>
    <m/>
    <m/>
    <m/>
    <m/>
  </r>
  <r>
    <s v="2.2.2"/>
    <s v="Methodology "/>
    <x v="25"/>
    <s v="No whole organisation appraisal has been carried out or documented"/>
    <s v="An informal whole organisation appraisal has been carried out, but not documented"/>
    <s v="A whole organisation appraisal has been carried out, but not documented"/>
    <s v="A whole organisation appraisal has been carried out and documented, but not yet submitted to TNA"/>
    <s v="A whole organisation appraisal has been carried out and fully documented in an appraisal report submitted to and signed off by TNA"/>
    <x v="0"/>
    <x v="0"/>
    <m/>
    <m/>
    <s v="To be practical we priorise practical operational tools information asset registers and retention schedules, and ensuring they cover the whole organisation.   (3)"/>
    <x v="4"/>
    <m/>
    <m/>
    <m/>
    <m/>
    <m/>
    <m/>
    <s v="The scales are misleading in saying that a 'Appraisal report'  is the only way to manage records, None of the questions so far have asked about these operational tools (the difference is really about format and audience [tables v wordy reports])."/>
  </r>
  <r>
    <s v="2.2.3"/>
    <s v="Methodology "/>
    <x v="26"/>
    <s v="No sequence level appraisal and selection has been made or documented"/>
    <s v="Limited sequence level appraisal and selection has been carried out, but not documented"/>
    <s v="Some sequence level appraisal and selection has been carried out, and partially documented"/>
    <s v="Most sequence level appraisal and selection has been carried out and documented"/>
    <s v="Sequence level appraisal and selection are regularly carried out and selection decisions are fully documented "/>
    <x v="4"/>
    <x v="4"/>
    <m/>
    <m/>
    <s v="Information Types are mentioned in Information Asset Registers and asigned a retention schedule"/>
    <x v="4"/>
    <m/>
    <m/>
    <m/>
    <m/>
    <m/>
    <m/>
    <s v="Do you mean the old series level appraisal????, this is most relevant to paper records and is more applicable to static records_x000a_SharePoint:  _x000a_Shared Drives:"/>
  </r>
  <r>
    <s v="2.2.4"/>
    <s v="Methodology "/>
    <x v="27"/>
    <s v="No sequence level time plan and questionnaires (or other record of sequence level reviews carried out) exists"/>
    <s v="A sequence level time plan and some questionnaires or documentation exists, but they are poorly populated and not regularly updated"/>
    <s v="A sequence level time plan and questionnaires or documentation exist, are partially populated and occasionally updated"/>
    <s v="A sequence level time plan and questionnaires or documentation exist, is well populated and updated"/>
    <s v="Sequence level time plan and questionnaires or documentation are fully populated and regularly updated"/>
    <x v="4"/>
    <x v="4"/>
    <m/>
    <m/>
    <s v="Information Types are mentioned in Information Asset Registers and asigned a retention schedule"/>
    <x v="4"/>
    <m/>
    <m/>
    <m/>
    <m/>
    <m/>
    <m/>
    <s v="Do you mean the old series level appraisal????, this is most relevant to paper records and is more applicable to static records_x000a_SharePoint:  _x000a_Shared Drives:"/>
  </r>
  <r>
    <s v="2.2.5"/>
    <s v="Methodology "/>
    <x v="28"/>
    <s v="No file level appraisal is carried out or documented when appropriate"/>
    <s v="Limited file appraisal is carried out when appropriate and insufficiently documented"/>
    <s v="Some file appraisal (when necessary) is carried out and partially documented"/>
    <s v="Most required file appraisal is carried out and appropriately documented"/>
    <s v="Required file appraisal is carried out fully using the most appropriate method and a review and cataloguing template is used to list files and the selection decision"/>
    <x v="4"/>
    <x v="4"/>
    <m/>
    <m/>
    <s v="SharePoint:  We apply retention labels on a  top level folder appraisal (aggregation level - simular to paper defination of a file).  But as a digital piece is a document level, some final decisiions are made at the document level.  _x000a_Shared Drives: Aggregations are not defined systematically"/>
    <x v="4"/>
    <m/>
    <m/>
    <m/>
    <m/>
    <m/>
    <m/>
    <s v="CAN YOU BE CLEARER?, do you mean aggregation level (paper definition of file) or document level (paper definition of file)?_x000a_"/>
  </r>
  <r>
    <s v="2.2.6"/>
    <s v="Methodology "/>
    <x v="29"/>
    <s v="No datasets, algorithms, decision support tools or software are appraised and selected (where these are held)"/>
    <s v="Datasets, algorithms, decision support tools or software are identified, but not considered for appraisal and selection (where these are held)"/>
    <s v="Datasets, algorithms, decision support tools or software are identified, and a limited number are appraised and selected"/>
    <s v="All datasets, algorithms, decision support tools or software are identified and more than 50% are appraised and selected within time limits"/>
    <s v="All datasets, algorithms, decision support tools or software are identified, appraised and selected within time limits"/>
    <x v="1"/>
    <x v="1"/>
    <n v="11"/>
    <n v="15"/>
    <s v="Recorded on Information Asset register and assigned Retention Schedule, disposal action on a system level and as such triggered by end of system use. Those with no continuing value are deleted, those likely to have value are still in use or under the 20 years."/>
    <x v="1"/>
    <s v="BAU"/>
    <m/>
    <m/>
    <m/>
    <m/>
    <m/>
    <m/>
  </r>
  <r>
    <s v="2.2.7"/>
    <s v="Methodology "/>
    <x v="30"/>
    <s v="No records selected for permanent preservation are catalogued"/>
    <s v="A small number of selected records are catalogued in a rudimentary manner"/>
    <s v="Some selected records are catalogued using methods advised by TNA"/>
    <s v="Most selected records are catalogued in accordance with TNA requirements"/>
    <s v="All records selected for permanent preservation are fully catalogued in accordance with TNA requirements"/>
    <x v="4"/>
    <x v="4"/>
    <n v="0"/>
    <n v="0"/>
    <n v="5"/>
    <x v="4"/>
    <m/>
    <m/>
    <m/>
    <m/>
    <m/>
    <m/>
    <s v="QUERY: How relevent is this scale, if catgloguing does not meet TNA Requirements, the transfer will not proceed until it does so it can only be Level 5  or not yet transfered"/>
  </r>
  <r>
    <s v="2.2.8"/>
    <s v="Methodology "/>
    <x v="31"/>
    <s v="No Quality Assurance process of appraisal and selection is in place"/>
    <s v="QA processes are documented, but not in regular and consistent use"/>
    <s v="QA processes are documented and used sometimes"/>
    <s v="QA processes are documented and used most of the time"/>
    <s v="Full QA processes are documented, enacted and used continuously"/>
    <x v="1"/>
    <x v="1"/>
    <n v="4"/>
    <n v="5"/>
    <s v="Decisions are recorded and assigned a Retention schedule to ensure decisions are made consitently with our policy. _x000a_SharePoint: Records Manager applies one of our standard Retention labels based on context, title and our Information Asset Register.  At the end of the retention period the retention labels are checked and verified by the Department Information Asset Manager before disposal actions are approved or changed by Records Manager /DRO.  Once approved scripts are created to process th Disposal action, the scripts are saved for audit purposes for 20y.   _x000a_"/>
    <x v="1"/>
    <m/>
    <m/>
    <m/>
    <m/>
    <m/>
    <m/>
    <s v="COMMENT ON QUESTION: Use of 'continuously'  is  not useful as this is just one of many KIM tasks. Change to Full QA processes are documented, enacted and always used..  Limited question as the scale does not refer what the QA processes are, what they achive, how effective they are._x000a_"/>
  </r>
  <r>
    <s v="3.1.1"/>
    <s v="Engagement"/>
    <x v="32"/>
    <s v="Context and value of records is not understood because there is no engagement internally (for example with (a) other members of the KIM team, (b) departmental historians and legal experts, (c) IT, data and information assurance teams, and (d) subject matter experts) "/>
    <s v="Context and value of records is only partially understood because there is only ad hoc engagement with these stakeholder groups"/>
    <s v="Context and value of records is somewhat understood; engagement with these stakeholder groups needs to improve further"/>
    <s v="Context and value of records is well understood because there is regular engagement with most of these stakeholder groups"/>
    <s v="Context and value of records is fully understood because there is regular engagement with all these stakeholder groups"/>
    <x v="1"/>
    <x v="1"/>
    <m/>
    <m/>
    <s v="Regular engagement with creating depts, so the relevant stakeholders for specific records and as this is done with all departments they is the opportunity to ask other parties that include all stake holder groups.  For ASSR specifc consultation with stakholder groups is carried out wher required, which can make extend the time it takes.  (4-5)_x000a_"/>
    <x v="1"/>
    <s v="But make effort to ensure it is BAU"/>
    <m/>
    <m/>
    <m/>
    <m/>
    <m/>
    <s v="Regular engagement with creating depts, so the relevant stakeholders for specific records and as this is done with all departments they is the opportunity to ask other parties that include all stake holder groups.  For ASSR specifc consultation with stakholder groups is carried out wher required, which can make extend the time it takes.  (4-5)_x000a_"/>
  </r>
  <r>
    <s v="3.1.2"/>
    <s v="Engagement"/>
    <x v="33"/>
    <s v="Context and value of records is not understood because there is no engagement externally with other public records bodies and you do not know who your external stakeholders are"/>
    <s v="Context and value of records is only partially understood because there is only ad hoc engagement with these external stakeholder groups"/>
    <s v="Context and value of records is somewhat understood; engagement with these external stakeholder groups needs to improve further"/>
    <s v="Context and value of records is well understood because there is regular engagement with most of these external stakeholder groups"/>
    <s v="Context and value of records is fully understood because there is regular engagement with all these external stakeholder groups"/>
    <x v="4"/>
    <x v="4"/>
    <n v="4"/>
    <n v="5"/>
    <s v="N/a we are appraising our own records and TNA Collections Policy says it should be the lead department that selects/transfers. In case where we have inhited records the staeholders are now internal or no longer exist.  May only related to "/>
    <x v="4"/>
    <m/>
    <m/>
    <m/>
    <m/>
    <m/>
    <m/>
    <s v="May only be applicable for some cross working organisations"/>
  </r>
  <r>
    <s v="3.1.3"/>
    <s v="Engagement"/>
    <x v="34"/>
    <s v="No engagement with stakeholders within the GKIM community (including The National Archives) on digital appraisal and selection to improve capability"/>
    <s v="Initial engagement with GKIM stakeholders on digital appraisal and selection review"/>
    <s v="Ongoing stakeholder engagement with GKIM stakeholders"/>
    <s v="Strong GKIM stakeholder engagement with a culture of safe sharing on digital appraisal and selection capability."/>
    <s v="Proactive GKIM stakeholder engagement, resulting in continuously improving shared capability for appraisal and selection"/>
    <x v="1"/>
    <x v="1"/>
    <n v="4"/>
    <n v="5"/>
    <s v="Occasional presentations to GKIM community; contact specific OGDs for advice."/>
    <x v="1"/>
    <s v="BAU"/>
    <m/>
    <m/>
    <m/>
    <m/>
    <m/>
    <m/>
  </r>
  <r>
    <s v="4.1.1"/>
    <s v="Transparency and Accountability"/>
    <x v="35"/>
    <s v="No documentation of digital appraisal and selection activities"/>
    <s v="Initial documentation of appraisal and selection activities has occurred, with some internal consultation"/>
    <s v="Documentation of appraisal and selection activities is visible internally and easy to understand"/>
    <s v="Documentation of appraisal and selection activities is easy to understand, consulted upon and published externally."/>
    <s v="There is full digital appraisal and selection documentation, published externally, with transparent reporting on activities and progress against goals"/>
    <x v="2"/>
    <x v="2"/>
    <n v="2"/>
    <n v="5"/>
    <s v="Comprehensive documentation  available for audit, but hard to for others to access and understand.  The records are detailed and can contain sensitivites, hence access is not open to all/published. Creating separate summaries would be duplication of effort and we have limited resources._x000a_We requested IT support to update the status of registry Database files from list in bulk, but test found it was not reliable."/>
    <x v="2"/>
    <s v="Required if we develop a AI tool"/>
    <m/>
    <m/>
    <m/>
    <m/>
    <m/>
    <s v="COMMENT ON QUESTION: Are L4-5 realistic/practical/desiredl? mastering =full digital appraisal and selection documentation, published externally, with transparent reporting on activities and progress against goals i.e the appraisal and selection decision of every document (name &amp; File path, retention label, dates disposal date etc) This would be a long list with sensititives_x000a_"/>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8157D10-6CAB-45E9-A52C-1E2F46EA8125}" name="PivotTable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G46" firstHeaderRow="1" firstDataRow="2" firstDataCol="1"/>
  <pivotFields count="21">
    <pivotField showAll="0"/>
    <pivotField showAll="0"/>
    <pivotField axis="axisRow" showAll="0">
      <items count="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t="default"/>
      </items>
    </pivotField>
    <pivotField showAll="0"/>
    <pivotField showAll="0"/>
    <pivotField showAll="0"/>
    <pivotField showAll="0"/>
    <pivotField showAll="0"/>
    <pivotField axis="axisCol" showAll="0">
      <items count="6">
        <item x="3"/>
        <item x="2"/>
        <item x="0"/>
        <item x="1"/>
        <item x="4"/>
        <item t="default"/>
      </items>
    </pivotField>
    <pivotField showAll="0">
      <items count="6">
        <item x="3"/>
        <item x="2"/>
        <item x="0"/>
        <item x="1"/>
        <item x="4"/>
        <item t="default"/>
      </items>
    </pivotField>
    <pivotField showAll="0"/>
    <pivotField showAll="0"/>
    <pivotField showAll="0"/>
    <pivotField axis="axisRow" dataField="1" showAll="0">
      <items count="7">
        <item x="2"/>
        <item x="3"/>
        <item x="4"/>
        <item x="1"/>
        <item x="0"/>
        <item sd="0" m="1" x="5"/>
        <item t="default"/>
      </items>
    </pivotField>
    <pivotField showAll="0"/>
    <pivotField showAll="0"/>
    <pivotField showAll="0"/>
    <pivotField showAll="0"/>
    <pivotField showAll="0"/>
    <pivotField showAll="0"/>
    <pivotField showAll="0"/>
  </pivotFields>
  <rowFields count="2">
    <field x="13"/>
    <field x="2"/>
  </rowFields>
  <rowItems count="42">
    <i>
      <x/>
    </i>
    <i r="1">
      <x v="13"/>
    </i>
    <i r="1">
      <x v="15"/>
    </i>
    <i r="1">
      <x v="20"/>
    </i>
    <i r="1">
      <x v="21"/>
    </i>
    <i r="1">
      <x v="35"/>
    </i>
    <i>
      <x v="1"/>
    </i>
    <i r="1">
      <x v="14"/>
    </i>
    <i>
      <x v="2"/>
    </i>
    <i r="1">
      <x v="16"/>
    </i>
    <i r="1">
      <x v="17"/>
    </i>
    <i r="1">
      <x v="23"/>
    </i>
    <i r="1">
      <x v="25"/>
    </i>
    <i r="1">
      <x v="26"/>
    </i>
    <i r="1">
      <x v="27"/>
    </i>
    <i r="1">
      <x v="28"/>
    </i>
    <i r="1">
      <x v="30"/>
    </i>
    <i r="1">
      <x v="33"/>
    </i>
    <i>
      <x v="3"/>
    </i>
    <i r="1">
      <x v="1"/>
    </i>
    <i r="1">
      <x v="3"/>
    </i>
    <i r="1">
      <x v="5"/>
    </i>
    <i r="1">
      <x v="6"/>
    </i>
    <i r="1">
      <x v="7"/>
    </i>
    <i r="1">
      <x v="8"/>
    </i>
    <i r="1">
      <x v="9"/>
    </i>
    <i r="1">
      <x v="18"/>
    </i>
    <i r="1">
      <x v="19"/>
    </i>
    <i r="1">
      <x v="22"/>
    </i>
    <i r="1">
      <x v="24"/>
    </i>
    <i r="1">
      <x v="29"/>
    </i>
    <i r="1">
      <x v="31"/>
    </i>
    <i r="1">
      <x v="32"/>
    </i>
    <i r="1">
      <x v="34"/>
    </i>
    <i>
      <x v="4"/>
    </i>
    <i r="1">
      <x/>
    </i>
    <i r="1">
      <x v="2"/>
    </i>
    <i r="1">
      <x v="4"/>
    </i>
    <i r="1">
      <x v="10"/>
    </i>
    <i r="1">
      <x v="11"/>
    </i>
    <i r="1">
      <x v="12"/>
    </i>
    <i t="grand">
      <x/>
    </i>
  </rowItems>
  <colFields count="1">
    <field x="8"/>
  </colFields>
  <colItems count="6">
    <i>
      <x/>
    </i>
    <i>
      <x v="1"/>
    </i>
    <i>
      <x v="2"/>
    </i>
    <i>
      <x v="3"/>
    </i>
    <i>
      <x v="4"/>
    </i>
    <i t="grand">
      <x/>
    </i>
  </colItems>
  <dataFields count="1">
    <dataField name="Count of Action to improve a level" fld="13"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13</v>
    <v>3</v>
  </rv>
  <rv s="1">
    <v>13</v>
    <v>1</v>
  </rv>
</rvData>
</file>

<file path=xl/richData/rdrichvaluestructure.xml><?xml version="1.0" encoding="utf-8"?>
<rvStructures xmlns="http://schemas.microsoft.com/office/spreadsheetml/2017/richdata" count="2">
  <s t="_error">
    <k n="errorType" t="i"/>
    <k n="subType" t="i"/>
  </s>
  <s t="_error">
    <k n="errorType" t="i"/>
    <k n="propagated" t="b"/>
  </s>
</rvStructure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997"/>
  <sheetViews>
    <sheetView tabSelected="1" topLeftCell="A2" workbookViewId="0">
      <selection activeCell="A2" sqref="A2"/>
    </sheetView>
  </sheetViews>
  <sheetFormatPr defaultColWidth="10.07421875" defaultRowHeight="15" customHeight="1" x14ac:dyDescent="0.35"/>
  <cols>
    <col min="1" max="1" width="91.84375" customWidth="1"/>
    <col min="2" max="26" width="8.4609375" customWidth="1"/>
  </cols>
  <sheetData>
    <row r="1" spans="1:1" ht="15.5" x14ac:dyDescent="0.35">
      <c r="A1" s="143" t="s">
        <v>555</v>
      </c>
    </row>
    <row r="2" spans="1:1" ht="315.75" customHeight="1" x14ac:dyDescent="0.35">
      <c r="A2" s="25" t="s">
        <v>556</v>
      </c>
    </row>
    <row r="3" spans="1:1" ht="15.5" x14ac:dyDescent="0.35">
      <c r="A3" s="1" t="s">
        <v>0</v>
      </c>
    </row>
    <row r="4" spans="1:1" ht="15.5" x14ac:dyDescent="0.35">
      <c r="A4" s="144" t="s">
        <v>1</v>
      </c>
    </row>
    <row r="5" spans="1:1" ht="15.5" x14ac:dyDescent="0.35">
      <c r="A5" s="2"/>
    </row>
    <row r="6" spans="1:1" ht="15.5" x14ac:dyDescent="0.35">
      <c r="A6" s="2"/>
    </row>
    <row r="7" spans="1:1" ht="15.5" x14ac:dyDescent="0.35">
      <c r="A7" s="3"/>
    </row>
    <row r="8" spans="1:1" ht="15.5" x14ac:dyDescent="0.35">
      <c r="A8" s="2"/>
    </row>
    <row r="9" spans="1:1" ht="15.5" x14ac:dyDescent="0.35">
      <c r="A9" s="3"/>
    </row>
    <row r="10" spans="1:1" ht="15.5" x14ac:dyDescent="0.35">
      <c r="A10" s="3"/>
    </row>
    <row r="11" spans="1:1" ht="15.5" x14ac:dyDescent="0.35">
      <c r="A11" s="3"/>
    </row>
    <row r="12" spans="1:1" ht="15.5" x14ac:dyDescent="0.35">
      <c r="A12" s="3"/>
    </row>
    <row r="13" spans="1:1" ht="15.5" x14ac:dyDescent="0.35">
      <c r="A13" s="3"/>
    </row>
    <row r="14" spans="1:1" ht="15.5" x14ac:dyDescent="0.35">
      <c r="A14" s="3"/>
    </row>
    <row r="15" spans="1:1" ht="15.5" x14ac:dyDescent="0.35">
      <c r="A15" s="3"/>
    </row>
    <row r="16" spans="1:1" ht="15.5" x14ac:dyDescent="0.35">
      <c r="A16" s="3"/>
    </row>
    <row r="17" spans="1:1" ht="15.5" x14ac:dyDescent="0.35">
      <c r="A17" s="3"/>
    </row>
    <row r="18" spans="1:1" ht="15.5" x14ac:dyDescent="0.35">
      <c r="A18" s="3"/>
    </row>
    <row r="19" spans="1:1" ht="15.5" x14ac:dyDescent="0.35">
      <c r="A19" s="3"/>
    </row>
    <row r="20" spans="1:1" ht="15.5" x14ac:dyDescent="0.35">
      <c r="A20" s="3"/>
    </row>
    <row r="21" spans="1:1" ht="15.5" x14ac:dyDescent="0.35">
      <c r="A21" s="3"/>
    </row>
    <row r="22" spans="1:1" ht="15.5" x14ac:dyDescent="0.35">
      <c r="A22" s="3"/>
    </row>
    <row r="23" spans="1:1" ht="15.5" x14ac:dyDescent="0.35">
      <c r="A23" s="3"/>
    </row>
    <row r="24" spans="1:1" ht="15.5" x14ac:dyDescent="0.35">
      <c r="A24" s="3"/>
    </row>
    <row r="25" spans="1:1" ht="15.5" x14ac:dyDescent="0.35">
      <c r="A25" s="3"/>
    </row>
    <row r="26" spans="1:1" ht="15.5" x14ac:dyDescent="0.35">
      <c r="A26" s="3"/>
    </row>
    <row r="27" spans="1:1" ht="15.5" x14ac:dyDescent="0.35">
      <c r="A27" s="3"/>
    </row>
    <row r="28" spans="1:1" ht="15.5" x14ac:dyDescent="0.35">
      <c r="A28" s="3"/>
    </row>
    <row r="29" spans="1:1" ht="15.5" x14ac:dyDescent="0.35">
      <c r="A29" s="3"/>
    </row>
    <row r="30" spans="1:1" ht="15.5" x14ac:dyDescent="0.35">
      <c r="A30" s="3"/>
    </row>
    <row r="31" spans="1:1" ht="15.5" x14ac:dyDescent="0.35">
      <c r="A31" s="3"/>
    </row>
    <row r="32" spans="1:1" ht="15.5" x14ac:dyDescent="0.35">
      <c r="A32" s="3"/>
    </row>
    <row r="33" spans="1:1" ht="15.5" x14ac:dyDescent="0.35">
      <c r="A33" s="3"/>
    </row>
    <row r="34" spans="1:1" ht="15.5" x14ac:dyDescent="0.35">
      <c r="A34" s="3"/>
    </row>
    <row r="35" spans="1:1" ht="15.5" x14ac:dyDescent="0.35">
      <c r="A35" s="3"/>
    </row>
    <row r="36" spans="1:1" ht="15.5" x14ac:dyDescent="0.35">
      <c r="A36" s="3"/>
    </row>
    <row r="37" spans="1:1" ht="15.5" x14ac:dyDescent="0.35">
      <c r="A37" s="3"/>
    </row>
    <row r="38" spans="1:1" ht="15.5" x14ac:dyDescent="0.35">
      <c r="A38" s="3"/>
    </row>
    <row r="39" spans="1:1" ht="15.5" x14ac:dyDescent="0.35">
      <c r="A39" s="3"/>
    </row>
    <row r="40" spans="1:1" ht="15.5" x14ac:dyDescent="0.35">
      <c r="A40" s="3"/>
    </row>
    <row r="41" spans="1:1" ht="15.5" x14ac:dyDescent="0.35">
      <c r="A41" s="3"/>
    </row>
    <row r="42" spans="1:1" ht="15.5" x14ac:dyDescent="0.35">
      <c r="A42" s="3"/>
    </row>
    <row r="43" spans="1:1" ht="15.5" x14ac:dyDescent="0.35">
      <c r="A43" s="3"/>
    </row>
    <row r="44" spans="1:1" ht="15.5" x14ac:dyDescent="0.35">
      <c r="A44" s="3"/>
    </row>
    <row r="45" spans="1:1" ht="15.5" x14ac:dyDescent="0.35">
      <c r="A45" s="3"/>
    </row>
    <row r="46" spans="1:1" ht="15.5" x14ac:dyDescent="0.35">
      <c r="A46" s="3"/>
    </row>
    <row r="47" spans="1:1" ht="15.5" x14ac:dyDescent="0.35">
      <c r="A47" s="3"/>
    </row>
    <row r="48" spans="1:1" ht="15.5" x14ac:dyDescent="0.35">
      <c r="A48" s="3"/>
    </row>
    <row r="49" spans="1:1" ht="15.5" x14ac:dyDescent="0.35">
      <c r="A49" s="3"/>
    </row>
    <row r="50" spans="1:1" ht="15.5" x14ac:dyDescent="0.35">
      <c r="A50" s="3"/>
    </row>
    <row r="51" spans="1:1" ht="15.5" x14ac:dyDescent="0.35">
      <c r="A51" s="3"/>
    </row>
    <row r="52" spans="1:1" ht="15.5" x14ac:dyDescent="0.35">
      <c r="A52" s="3"/>
    </row>
    <row r="53" spans="1:1" ht="15.5" x14ac:dyDescent="0.35">
      <c r="A53" s="3"/>
    </row>
    <row r="54" spans="1:1" ht="15.5" x14ac:dyDescent="0.35">
      <c r="A54" s="3"/>
    </row>
    <row r="55" spans="1:1" ht="15.5" x14ac:dyDescent="0.35">
      <c r="A55" s="3"/>
    </row>
    <row r="56" spans="1:1" ht="15.5" x14ac:dyDescent="0.35">
      <c r="A56" s="3"/>
    </row>
    <row r="57" spans="1:1" ht="15.5" x14ac:dyDescent="0.35">
      <c r="A57" s="3"/>
    </row>
    <row r="58" spans="1:1" ht="15.5" x14ac:dyDescent="0.35">
      <c r="A58" s="3"/>
    </row>
    <row r="59" spans="1:1" ht="15.5" x14ac:dyDescent="0.35">
      <c r="A59" s="3"/>
    </row>
    <row r="60" spans="1:1" ht="15.5" x14ac:dyDescent="0.35">
      <c r="A60" s="3"/>
    </row>
    <row r="61" spans="1:1" ht="15.5" x14ac:dyDescent="0.35">
      <c r="A61" s="3"/>
    </row>
    <row r="62" spans="1:1" ht="15.5" x14ac:dyDescent="0.35">
      <c r="A62" s="3"/>
    </row>
    <row r="63" spans="1:1" ht="15.5" x14ac:dyDescent="0.35">
      <c r="A63" s="3"/>
    </row>
    <row r="64" spans="1:1" ht="15.5" x14ac:dyDescent="0.35">
      <c r="A64" s="3"/>
    </row>
    <row r="65" spans="1:1" ht="15.5" x14ac:dyDescent="0.35">
      <c r="A65" s="3"/>
    </row>
    <row r="66" spans="1:1" ht="15.5" x14ac:dyDescent="0.35">
      <c r="A66" s="3"/>
    </row>
    <row r="67" spans="1:1" ht="15.5" x14ac:dyDescent="0.35">
      <c r="A67" s="3"/>
    </row>
    <row r="68" spans="1:1" ht="15.5" x14ac:dyDescent="0.35">
      <c r="A68" s="3"/>
    </row>
    <row r="69" spans="1:1" ht="15.5" x14ac:dyDescent="0.35">
      <c r="A69" s="3"/>
    </row>
    <row r="70" spans="1:1" ht="15.5" x14ac:dyDescent="0.35">
      <c r="A70" s="3"/>
    </row>
    <row r="71" spans="1:1" ht="15.5" x14ac:dyDescent="0.35">
      <c r="A71" s="3"/>
    </row>
    <row r="72" spans="1:1" ht="15.5" x14ac:dyDescent="0.35">
      <c r="A72" s="3"/>
    </row>
    <row r="73" spans="1:1" ht="15.5" x14ac:dyDescent="0.35">
      <c r="A73" s="3"/>
    </row>
    <row r="74" spans="1:1" ht="15.5" x14ac:dyDescent="0.35">
      <c r="A74" s="3"/>
    </row>
    <row r="75" spans="1:1" ht="15.5" x14ac:dyDescent="0.35">
      <c r="A75" s="3"/>
    </row>
    <row r="76" spans="1:1" ht="15.5" x14ac:dyDescent="0.35">
      <c r="A76" s="3"/>
    </row>
    <row r="77" spans="1:1" ht="15.5" x14ac:dyDescent="0.35">
      <c r="A77" s="3"/>
    </row>
    <row r="78" spans="1:1" ht="15.5" x14ac:dyDescent="0.35">
      <c r="A78" s="3"/>
    </row>
    <row r="79" spans="1:1" ht="15.5" x14ac:dyDescent="0.35">
      <c r="A79" s="3"/>
    </row>
    <row r="80" spans="1:1" ht="15.5" x14ac:dyDescent="0.35">
      <c r="A80" s="3"/>
    </row>
    <row r="81" spans="1:1" ht="15.5" x14ac:dyDescent="0.35">
      <c r="A81" s="3"/>
    </row>
    <row r="82" spans="1:1" ht="15.5" x14ac:dyDescent="0.35">
      <c r="A82" s="3"/>
    </row>
    <row r="83" spans="1:1" ht="15.5" x14ac:dyDescent="0.35">
      <c r="A83" s="3"/>
    </row>
    <row r="84" spans="1:1" ht="15.5" x14ac:dyDescent="0.35">
      <c r="A84" s="3"/>
    </row>
    <row r="85" spans="1:1" ht="15.5" x14ac:dyDescent="0.35">
      <c r="A85" s="3"/>
    </row>
    <row r="86" spans="1:1" ht="15.5" x14ac:dyDescent="0.35">
      <c r="A86" s="3"/>
    </row>
    <row r="87" spans="1:1" ht="15.5" x14ac:dyDescent="0.35">
      <c r="A87" s="3"/>
    </row>
    <row r="88" spans="1:1" ht="15.5" x14ac:dyDescent="0.35">
      <c r="A88" s="3"/>
    </row>
    <row r="89" spans="1:1" ht="15.5" x14ac:dyDescent="0.35">
      <c r="A89" s="3"/>
    </row>
    <row r="90" spans="1:1" ht="15.5" x14ac:dyDescent="0.35">
      <c r="A90" s="3"/>
    </row>
    <row r="91" spans="1:1" ht="15.5" x14ac:dyDescent="0.35">
      <c r="A91" s="3"/>
    </row>
    <row r="92" spans="1:1" ht="15.5" x14ac:dyDescent="0.35">
      <c r="A92" s="3"/>
    </row>
    <row r="93" spans="1:1" ht="15.5" x14ac:dyDescent="0.35">
      <c r="A93" s="3"/>
    </row>
    <row r="94" spans="1:1" ht="15.5" x14ac:dyDescent="0.35">
      <c r="A94" s="3"/>
    </row>
    <row r="95" spans="1:1" ht="15.5" x14ac:dyDescent="0.35">
      <c r="A95" s="3"/>
    </row>
    <row r="96" spans="1:1" ht="15.5" x14ac:dyDescent="0.35">
      <c r="A96" s="3"/>
    </row>
    <row r="97" spans="1:1" ht="15.5" x14ac:dyDescent="0.35">
      <c r="A97" s="3"/>
    </row>
    <row r="98" spans="1:1" ht="15.5" x14ac:dyDescent="0.35">
      <c r="A98" s="3"/>
    </row>
    <row r="99" spans="1:1" ht="15.5" x14ac:dyDescent="0.35">
      <c r="A99" s="3"/>
    </row>
    <row r="100" spans="1:1" ht="15.5" x14ac:dyDescent="0.35">
      <c r="A100" s="3"/>
    </row>
    <row r="101" spans="1:1" ht="15.5" x14ac:dyDescent="0.35">
      <c r="A101" s="3"/>
    </row>
    <row r="102" spans="1:1" ht="15.5" x14ac:dyDescent="0.35">
      <c r="A102" s="3"/>
    </row>
    <row r="103" spans="1:1" ht="15.5" x14ac:dyDescent="0.35">
      <c r="A103" s="3"/>
    </row>
    <row r="104" spans="1:1" ht="15.5" x14ac:dyDescent="0.35">
      <c r="A104" s="3"/>
    </row>
    <row r="105" spans="1:1" ht="15.5" x14ac:dyDescent="0.35">
      <c r="A105" s="3"/>
    </row>
    <row r="106" spans="1:1" ht="15.5" x14ac:dyDescent="0.35">
      <c r="A106" s="3"/>
    </row>
    <row r="107" spans="1:1" ht="15.5" x14ac:dyDescent="0.35">
      <c r="A107" s="3"/>
    </row>
    <row r="108" spans="1:1" ht="15.5" x14ac:dyDescent="0.35">
      <c r="A108" s="3"/>
    </row>
    <row r="109" spans="1:1" ht="15.5" x14ac:dyDescent="0.35">
      <c r="A109" s="3"/>
    </row>
    <row r="110" spans="1:1" ht="15.5" x14ac:dyDescent="0.35">
      <c r="A110" s="3"/>
    </row>
    <row r="111" spans="1:1" ht="15.5" x14ac:dyDescent="0.35">
      <c r="A111" s="3"/>
    </row>
    <row r="112" spans="1:1" ht="15.5" x14ac:dyDescent="0.35">
      <c r="A112" s="3"/>
    </row>
    <row r="113" spans="1:1" ht="15.5" x14ac:dyDescent="0.35">
      <c r="A113" s="3"/>
    </row>
    <row r="114" spans="1:1" ht="15.5" x14ac:dyDescent="0.35">
      <c r="A114" s="3"/>
    </row>
    <row r="115" spans="1:1" ht="15.5" x14ac:dyDescent="0.35">
      <c r="A115" s="3"/>
    </row>
    <row r="116" spans="1:1" ht="15.5" x14ac:dyDescent="0.35">
      <c r="A116" s="3"/>
    </row>
    <row r="117" spans="1:1" ht="15.5" x14ac:dyDescent="0.35">
      <c r="A117" s="3"/>
    </row>
    <row r="118" spans="1:1" ht="15.5" x14ac:dyDescent="0.35">
      <c r="A118" s="3"/>
    </row>
    <row r="119" spans="1:1" ht="15.5" x14ac:dyDescent="0.35">
      <c r="A119" s="3"/>
    </row>
    <row r="120" spans="1:1" ht="15.5" x14ac:dyDescent="0.35">
      <c r="A120" s="3"/>
    </row>
    <row r="121" spans="1:1" ht="15.5" x14ac:dyDescent="0.35">
      <c r="A121" s="3"/>
    </row>
    <row r="122" spans="1:1" ht="15.5" x14ac:dyDescent="0.35">
      <c r="A122" s="3"/>
    </row>
    <row r="123" spans="1:1" ht="15.5" x14ac:dyDescent="0.35">
      <c r="A123" s="3"/>
    </row>
    <row r="124" spans="1:1" ht="15.5" x14ac:dyDescent="0.35">
      <c r="A124" s="3"/>
    </row>
    <row r="125" spans="1:1" ht="15.5" x14ac:dyDescent="0.35">
      <c r="A125" s="3"/>
    </row>
    <row r="126" spans="1:1" ht="15.5" x14ac:dyDescent="0.35">
      <c r="A126" s="3"/>
    </row>
    <row r="127" spans="1:1" ht="15.5" x14ac:dyDescent="0.35">
      <c r="A127" s="3"/>
    </row>
    <row r="128" spans="1:1" ht="15.5" x14ac:dyDescent="0.35">
      <c r="A128" s="3"/>
    </row>
    <row r="129" spans="1:1" ht="15.5" x14ac:dyDescent="0.35">
      <c r="A129" s="3"/>
    </row>
    <row r="130" spans="1:1" ht="15.5" x14ac:dyDescent="0.35">
      <c r="A130" s="3"/>
    </row>
    <row r="131" spans="1:1" ht="15.5" x14ac:dyDescent="0.35">
      <c r="A131" s="3"/>
    </row>
    <row r="132" spans="1:1" ht="15.5" x14ac:dyDescent="0.35">
      <c r="A132" s="3"/>
    </row>
    <row r="133" spans="1:1" ht="15.5" x14ac:dyDescent="0.35">
      <c r="A133" s="3"/>
    </row>
    <row r="134" spans="1:1" ht="15.5" x14ac:dyDescent="0.35">
      <c r="A134" s="3"/>
    </row>
    <row r="135" spans="1:1" ht="15.5" x14ac:dyDescent="0.35">
      <c r="A135" s="3"/>
    </row>
    <row r="136" spans="1:1" ht="15.5" x14ac:dyDescent="0.35">
      <c r="A136" s="3"/>
    </row>
    <row r="137" spans="1:1" ht="15.5" x14ac:dyDescent="0.35">
      <c r="A137" s="3"/>
    </row>
    <row r="138" spans="1:1" ht="15.5" x14ac:dyDescent="0.35">
      <c r="A138" s="3"/>
    </row>
    <row r="139" spans="1:1" ht="15.5" x14ac:dyDescent="0.35">
      <c r="A139" s="3"/>
    </row>
    <row r="140" spans="1:1" ht="15.5" x14ac:dyDescent="0.35">
      <c r="A140" s="3"/>
    </row>
    <row r="141" spans="1:1" ht="15.5" x14ac:dyDescent="0.35">
      <c r="A141" s="3"/>
    </row>
    <row r="142" spans="1:1" ht="15.5" x14ac:dyDescent="0.35">
      <c r="A142" s="3"/>
    </row>
    <row r="143" spans="1:1" ht="15.5" x14ac:dyDescent="0.35">
      <c r="A143" s="3"/>
    </row>
    <row r="144" spans="1:1" ht="15.5" x14ac:dyDescent="0.35">
      <c r="A144" s="3"/>
    </row>
    <row r="145" spans="1:1" ht="15.5" x14ac:dyDescent="0.35">
      <c r="A145" s="3"/>
    </row>
    <row r="146" spans="1:1" ht="15.5" x14ac:dyDescent="0.35">
      <c r="A146" s="3"/>
    </row>
    <row r="147" spans="1:1" ht="15.5" x14ac:dyDescent="0.35">
      <c r="A147" s="3"/>
    </row>
    <row r="148" spans="1:1" ht="15.5" x14ac:dyDescent="0.35">
      <c r="A148" s="3"/>
    </row>
    <row r="149" spans="1:1" ht="15.5" x14ac:dyDescent="0.35">
      <c r="A149" s="3"/>
    </row>
    <row r="150" spans="1:1" ht="15.5" x14ac:dyDescent="0.35">
      <c r="A150" s="3"/>
    </row>
    <row r="151" spans="1:1" ht="15.5" x14ac:dyDescent="0.35">
      <c r="A151" s="3"/>
    </row>
    <row r="152" spans="1:1" ht="15.5" x14ac:dyDescent="0.35">
      <c r="A152" s="3"/>
    </row>
    <row r="153" spans="1:1" ht="15.5" x14ac:dyDescent="0.35">
      <c r="A153" s="3"/>
    </row>
    <row r="154" spans="1:1" ht="15.5" x14ac:dyDescent="0.35">
      <c r="A154" s="3"/>
    </row>
    <row r="155" spans="1:1" ht="15.5" x14ac:dyDescent="0.35">
      <c r="A155" s="3"/>
    </row>
    <row r="156" spans="1:1" ht="15.5" x14ac:dyDescent="0.35">
      <c r="A156" s="3"/>
    </row>
    <row r="157" spans="1:1" ht="15.5" x14ac:dyDescent="0.35">
      <c r="A157" s="3"/>
    </row>
    <row r="158" spans="1:1" ht="15.5" x14ac:dyDescent="0.35">
      <c r="A158" s="3"/>
    </row>
    <row r="159" spans="1:1" ht="15.5" x14ac:dyDescent="0.35">
      <c r="A159" s="3"/>
    </row>
    <row r="160" spans="1:1" ht="15.5" x14ac:dyDescent="0.35">
      <c r="A160" s="3"/>
    </row>
    <row r="161" spans="1:1" ht="15.5" x14ac:dyDescent="0.35">
      <c r="A161" s="3"/>
    </row>
    <row r="162" spans="1:1" ht="15.5" x14ac:dyDescent="0.35">
      <c r="A162" s="3"/>
    </row>
    <row r="163" spans="1:1" ht="15.5" x14ac:dyDescent="0.35">
      <c r="A163" s="3"/>
    </row>
    <row r="164" spans="1:1" ht="15.5" x14ac:dyDescent="0.35">
      <c r="A164" s="3"/>
    </row>
    <row r="165" spans="1:1" ht="15.5" x14ac:dyDescent="0.35">
      <c r="A165" s="3"/>
    </row>
    <row r="166" spans="1:1" ht="15.5" x14ac:dyDescent="0.35">
      <c r="A166" s="3"/>
    </row>
    <row r="167" spans="1:1" ht="15.5" x14ac:dyDescent="0.35">
      <c r="A167" s="3"/>
    </row>
    <row r="168" spans="1:1" ht="15.5" x14ac:dyDescent="0.35">
      <c r="A168" s="3"/>
    </row>
    <row r="169" spans="1:1" ht="15.5" x14ac:dyDescent="0.35">
      <c r="A169" s="3"/>
    </row>
    <row r="170" spans="1:1" ht="15.5" x14ac:dyDescent="0.35">
      <c r="A170" s="3"/>
    </row>
    <row r="171" spans="1:1" ht="15.5" x14ac:dyDescent="0.35">
      <c r="A171" s="3"/>
    </row>
    <row r="172" spans="1:1" ht="15.5" x14ac:dyDescent="0.35">
      <c r="A172" s="3"/>
    </row>
    <row r="173" spans="1:1" ht="15.5" x14ac:dyDescent="0.35">
      <c r="A173" s="3"/>
    </row>
    <row r="174" spans="1:1" ht="15.5" x14ac:dyDescent="0.35">
      <c r="A174" s="3"/>
    </row>
    <row r="175" spans="1:1" ht="15.5" x14ac:dyDescent="0.35">
      <c r="A175" s="3"/>
    </row>
    <row r="176" spans="1:1" ht="15.5" x14ac:dyDescent="0.35">
      <c r="A176" s="3"/>
    </row>
    <row r="177" spans="1:1" ht="15.5" x14ac:dyDescent="0.35">
      <c r="A177" s="3"/>
    </row>
    <row r="178" spans="1:1" ht="15.5" x14ac:dyDescent="0.35">
      <c r="A178" s="3"/>
    </row>
    <row r="179" spans="1:1" ht="15.5" x14ac:dyDescent="0.35">
      <c r="A179" s="3"/>
    </row>
    <row r="180" spans="1:1" ht="15.5" x14ac:dyDescent="0.35">
      <c r="A180" s="3"/>
    </row>
    <row r="181" spans="1:1" ht="15.5" x14ac:dyDescent="0.35">
      <c r="A181" s="3"/>
    </row>
    <row r="182" spans="1:1" ht="15.5" x14ac:dyDescent="0.35">
      <c r="A182" s="3"/>
    </row>
    <row r="183" spans="1:1" ht="15.5" x14ac:dyDescent="0.35">
      <c r="A183" s="3"/>
    </row>
    <row r="184" spans="1:1" ht="15.5" x14ac:dyDescent="0.35">
      <c r="A184" s="3"/>
    </row>
    <row r="185" spans="1:1" ht="15.5" x14ac:dyDescent="0.35">
      <c r="A185" s="3"/>
    </row>
    <row r="186" spans="1:1" ht="15.5" x14ac:dyDescent="0.35">
      <c r="A186" s="3"/>
    </row>
    <row r="187" spans="1:1" ht="15.5" x14ac:dyDescent="0.35">
      <c r="A187" s="3"/>
    </row>
    <row r="188" spans="1:1" ht="15.5" x14ac:dyDescent="0.35">
      <c r="A188" s="3"/>
    </row>
    <row r="189" spans="1:1" ht="15.5" x14ac:dyDescent="0.35">
      <c r="A189" s="3"/>
    </row>
    <row r="190" spans="1:1" ht="15.5" x14ac:dyDescent="0.35">
      <c r="A190" s="3"/>
    </row>
    <row r="191" spans="1:1" ht="15.5" x14ac:dyDescent="0.35">
      <c r="A191" s="3"/>
    </row>
    <row r="192" spans="1:1" ht="15.5" x14ac:dyDescent="0.35">
      <c r="A192" s="3"/>
    </row>
    <row r="193" spans="1:1" ht="15.5" x14ac:dyDescent="0.35">
      <c r="A193" s="3"/>
    </row>
    <row r="194" spans="1:1" ht="15.5" x14ac:dyDescent="0.35">
      <c r="A194" s="3"/>
    </row>
    <row r="195" spans="1:1" ht="15.5" x14ac:dyDescent="0.35">
      <c r="A195" s="3"/>
    </row>
    <row r="196" spans="1:1" ht="15.5" x14ac:dyDescent="0.35">
      <c r="A196" s="3"/>
    </row>
    <row r="197" spans="1:1" ht="15.5" x14ac:dyDescent="0.35">
      <c r="A197" s="3"/>
    </row>
    <row r="198" spans="1:1" ht="15.5" x14ac:dyDescent="0.35">
      <c r="A198" s="3"/>
    </row>
    <row r="199" spans="1:1" ht="15.5" x14ac:dyDescent="0.35">
      <c r="A199" s="3"/>
    </row>
    <row r="200" spans="1:1" ht="15.5" x14ac:dyDescent="0.35">
      <c r="A200" s="3"/>
    </row>
    <row r="201" spans="1:1" ht="15.5" x14ac:dyDescent="0.35">
      <c r="A201" s="3"/>
    </row>
    <row r="202" spans="1:1" ht="15.5" x14ac:dyDescent="0.35">
      <c r="A202" s="3"/>
    </row>
    <row r="203" spans="1:1" ht="15.5" x14ac:dyDescent="0.35">
      <c r="A203" s="3"/>
    </row>
    <row r="204" spans="1:1" ht="15.5" x14ac:dyDescent="0.35">
      <c r="A204" s="3"/>
    </row>
    <row r="205" spans="1:1" ht="15.5" x14ac:dyDescent="0.35">
      <c r="A205" s="3"/>
    </row>
    <row r="206" spans="1:1" ht="15.5" x14ac:dyDescent="0.35">
      <c r="A206" s="3"/>
    </row>
    <row r="207" spans="1:1" ht="15.5" x14ac:dyDescent="0.35">
      <c r="A207" s="3"/>
    </row>
    <row r="208" spans="1:1" ht="15.5" x14ac:dyDescent="0.35">
      <c r="A208" s="3"/>
    </row>
    <row r="209" spans="1:1" ht="15.5" x14ac:dyDescent="0.35">
      <c r="A209" s="3"/>
    </row>
    <row r="210" spans="1:1" ht="15.5" x14ac:dyDescent="0.35">
      <c r="A210" s="3"/>
    </row>
    <row r="211" spans="1:1" ht="15.5" x14ac:dyDescent="0.35">
      <c r="A211" s="3"/>
    </row>
    <row r="212" spans="1:1" ht="15.5" x14ac:dyDescent="0.35">
      <c r="A212" s="3"/>
    </row>
    <row r="213" spans="1:1" ht="15.5" x14ac:dyDescent="0.35">
      <c r="A213" s="3"/>
    </row>
    <row r="214" spans="1:1" ht="15.5" x14ac:dyDescent="0.35">
      <c r="A214" s="3"/>
    </row>
    <row r="215" spans="1:1" ht="15.5" x14ac:dyDescent="0.35">
      <c r="A215" s="3"/>
    </row>
    <row r="216" spans="1:1" ht="15.5" x14ac:dyDescent="0.35">
      <c r="A216" s="3"/>
    </row>
    <row r="217" spans="1:1" ht="15.5" x14ac:dyDescent="0.35">
      <c r="A217" s="3"/>
    </row>
    <row r="218" spans="1:1" ht="15.5" x14ac:dyDescent="0.35">
      <c r="A218" s="3"/>
    </row>
    <row r="219" spans="1:1" ht="15.5" x14ac:dyDescent="0.35">
      <c r="A219" s="3"/>
    </row>
    <row r="220" spans="1:1" ht="15.5" x14ac:dyDescent="0.35">
      <c r="A220" s="3"/>
    </row>
    <row r="221" spans="1:1" ht="15.5" x14ac:dyDescent="0.35">
      <c r="A221" s="3"/>
    </row>
    <row r="222" spans="1:1" ht="15.5" x14ac:dyDescent="0.35">
      <c r="A222" s="3"/>
    </row>
    <row r="223" spans="1:1" ht="15.5" x14ac:dyDescent="0.35">
      <c r="A223" s="3"/>
    </row>
    <row r="224" spans="1:1" ht="15.5" x14ac:dyDescent="0.35">
      <c r="A224" s="3"/>
    </row>
    <row r="225" spans="1:1" ht="15.5" x14ac:dyDescent="0.35">
      <c r="A225" s="3"/>
    </row>
    <row r="226" spans="1:1" ht="15.5" x14ac:dyDescent="0.35">
      <c r="A226" s="3"/>
    </row>
    <row r="227" spans="1:1" ht="15.5" x14ac:dyDescent="0.35">
      <c r="A227" s="3"/>
    </row>
    <row r="228" spans="1:1" ht="15.5" x14ac:dyDescent="0.35">
      <c r="A228" s="3"/>
    </row>
    <row r="229" spans="1:1" ht="15.5" x14ac:dyDescent="0.35">
      <c r="A229" s="3"/>
    </row>
    <row r="230" spans="1:1" ht="15.5" x14ac:dyDescent="0.35">
      <c r="A230" s="3"/>
    </row>
    <row r="231" spans="1:1" ht="15.5" x14ac:dyDescent="0.35">
      <c r="A231" s="3"/>
    </row>
    <row r="232" spans="1:1" ht="15.5" x14ac:dyDescent="0.35">
      <c r="A232" s="3"/>
    </row>
    <row r="233" spans="1:1" ht="15.5" x14ac:dyDescent="0.35">
      <c r="A233" s="3"/>
    </row>
    <row r="234" spans="1:1" ht="15.5" x14ac:dyDescent="0.35">
      <c r="A234" s="3"/>
    </row>
    <row r="235" spans="1:1" ht="15.5" x14ac:dyDescent="0.35">
      <c r="A235" s="3"/>
    </row>
    <row r="236" spans="1:1" ht="15.5" x14ac:dyDescent="0.35">
      <c r="A236" s="3"/>
    </row>
    <row r="237" spans="1:1" ht="15.5" x14ac:dyDescent="0.35">
      <c r="A237" s="3"/>
    </row>
    <row r="238" spans="1:1" ht="15.5" x14ac:dyDescent="0.35">
      <c r="A238" s="3"/>
    </row>
    <row r="239" spans="1:1" ht="15.5" x14ac:dyDescent="0.35">
      <c r="A239" s="3"/>
    </row>
    <row r="240" spans="1:1" ht="15.5" x14ac:dyDescent="0.35">
      <c r="A240" s="3"/>
    </row>
    <row r="241" spans="1:1" ht="15.5" x14ac:dyDescent="0.35">
      <c r="A241" s="3"/>
    </row>
    <row r="242" spans="1:1" ht="15.5" x14ac:dyDescent="0.35">
      <c r="A242" s="3"/>
    </row>
    <row r="243" spans="1:1" ht="15.5" x14ac:dyDescent="0.35">
      <c r="A243" s="3"/>
    </row>
    <row r="244" spans="1:1" ht="15.5" x14ac:dyDescent="0.35">
      <c r="A244" s="3"/>
    </row>
    <row r="245" spans="1:1" ht="15.5" x14ac:dyDescent="0.35">
      <c r="A245" s="3"/>
    </row>
    <row r="246" spans="1:1" ht="15.5" x14ac:dyDescent="0.35">
      <c r="A246" s="3"/>
    </row>
    <row r="247" spans="1:1" ht="15.5" x14ac:dyDescent="0.35">
      <c r="A247" s="3"/>
    </row>
    <row r="248" spans="1:1" ht="15.5" x14ac:dyDescent="0.35">
      <c r="A248" s="3"/>
    </row>
    <row r="249" spans="1:1" ht="15.5" x14ac:dyDescent="0.35">
      <c r="A249" s="3"/>
    </row>
    <row r="250" spans="1:1" ht="15.5" x14ac:dyDescent="0.35">
      <c r="A250" s="3"/>
    </row>
    <row r="251" spans="1:1" ht="15.5" x14ac:dyDescent="0.35">
      <c r="A251" s="3"/>
    </row>
    <row r="252" spans="1:1" ht="15.5" x14ac:dyDescent="0.35">
      <c r="A252" s="3"/>
    </row>
    <row r="253" spans="1:1" ht="15.5" x14ac:dyDescent="0.35">
      <c r="A253" s="3"/>
    </row>
    <row r="254" spans="1:1" ht="15.5" x14ac:dyDescent="0.35">
      <c r="A254" s="3"/>
    </row>
    <row r="255" spans="1:1" ht="15.5" x14ac:dyDescent="0.35">
      <c r="A255" s="3"/>
    </row>
    <row r="256" spans="1:1" ht="15.5" x14ac:dyDescent="0.35">
      <c r="A256" s="3"/>
    </row>
    <row r="257" spans="1:1" ht="15.5" x14ac:dyDescent="0.35">
      <c r="A257" s="3"/>
    </row>
    <row r="258" spans="1:1" ht="15.5" x14ac:dyDescent="0.35">
      <c r="A258" s="3"/>
    </row>
    <row r="259" spans="1:1" ht="15.5" x14ac:dyDescent="0.35">
      <c r="A259" s="3"/>
    </row>
    <row r="260" spans="1:1" ht="15.5" x14ac:dyDescent="0.35">
      <c r="A260" s="3"/>
    </row>
    <row r="261" spans="1:1" ht="15.5" x14ac:dyDescent="0.35">
      <c r="A261" s="3"/>
    </row>
    <row r="262" spans="1:1" ht="15.5" x14ac:dyDescent="0.35">
      <c r="A262" s="3"/>
    </row>
    <row r="263" spans="1:1" ht="15.5" x14ac:dyDescent="0.35">
      <c r="A263" s="3"/>
    </row>
    <row r="264" spans="1:1" ht="15.5" x14ac:dyDescent="0.35">
      <c r="A264" s="3"/>
    </row>
    <row r="265" spans="1:1" ht="15.5" x14ac:dyDescent="0.35">
      <c r="A265" s="3"/>
    </row>
    <row r="266" spans="1:1" ht="15.5" x14ac:dyDescent="0.35">
      <c r="A266" s="3"/>
    </row>
    <row r="267" spans="1:1" ht="15.5" x14ac:dyDescent="0.35">
      <c r="A267" s="3"/>
    </row>
    <row r="268" spans="1:1" ht="15.5" x14ac:dyDescent="0.35">
      <c r="A268" s="3"/>
    </row>
    <row r="269" spans="1:1" ht="15.5" x14ac:dyDescent="0.35">
      <c r="A269" s="3"/>
    </row>
    <row r="270" spans="1:1" ht="15.5" x14ac:dyDescent="0.35">
      <c r="A270" s="3"/>
    </row>
    <row r="271" spans="1:1" ht="15.5" x14ac:dyDescent="0.35">
      <c r="A271" s="3"/>
    </row>
    <row r="272" spans="1:1" ht="15.5" x14ac:dyDescent="0.35">
      <c r="A272" s="3"/>
    </row>
    <row r="273" spans="1:1" ht="15.5" x14ac:dyDescent="0.35">
      <c r="A273" s="3"/>
    </row>
    <row r="274" spans="1:1" ht="15.5" x14ac:dyDescent="0.35">
      <c r="A274" s="3"/>
    </row>
    <row r="275" spans="1:1" ht="15.5" x14ac:dyDescent="0.35">
      <c r="A275" s="3"/>
    </row>
    <row r="276" spans="1:1" ht="15.5" x14ac:dyDescent="0.35">
      <c r="A276" s="3"/>
    </row>
    <row r="277" spans="1:1" ht="15.5" x14ac:dyDescent="0.35">
      <c r="A277" s="3"/>
    </row>
    <row r="278" spans="1:1" ht="15.5" x14ac:dyDescent="0.35">
      <c r="A278" s="3"/>
    </row>
    <row r="279" spans="1:1" ht="15.5" x14ac:dyDescent="0.35">
      <c r="A279" s="3"/>
    </row>
    <row r="280" spans="1:1" ht="15.5" x14ac:dyDescent="0.35">
      <c r="A280" s="3"/>
    </row>
    <row r="281" spans="1:1" ht="15.5" x14ac:dyDescent="0.35">
      <c r="A281" s="3"/>
    </row>
    <row r="282" spans="1:1" ht="15.5" x14ac:dyDescent="0.35">
      <c r="A282" s="3"/>
    </row>
    <row r="283" spans="1:1" ht="15.5" x14ac:dyDescent="0.35">
      <c r="A283" s="3"/>
    </row>
    <row r="284" spans="1:1" ht="15.5" x14ac:dyDescent="0.35">
      <c r="A284" s="3"/>
    </row>
    <row r="285" spans="1:1" ht="15.5" x14ac:dyDescent="0.35">
      <c r="A285" s="3"/>
    </row>
    <row r="286" spans="1:1" ht="15.5" x14ac:dyDescent="0.35">
      <c r="A286" s="3"/>
    </row>
    <row r="287" spans="1:1" ht="15.5" x14ac:dyDescent="0.35">
      <c r="A287" s="3"/>
    </row>
    <row r="288" spans="1:1" ht="15.5" x14ac:dyDescent="0.35">
      <c r="A288" s="3"/>
    </row>
    <row r="289" spans="1:1" ht="15.5" x14ac:dyDescent="0.35">
      <c r="A289" s="3"/>
    </row>
    <row r="290" spans="1:1" ht="15.5" x14ac:dyDescent="0.35">
      <c r="A290" s="3"/>
    </row>
    <row r="291" spans="1:1" ht="15.5" x14ac:dyDescent="0.35">
      <c r="A291" s="3"/>
    </row>
    <row r="292" spans="1:1" ht="15.5" x14ac:dyDescent="0.35">
      <c r="A292" s="3"/>
    </row>
    <row r="293" spans="1:1" ht="15.5" x14ac:dyDescent="0.35">
      <c r="A293" s="3"/>
    </row>
    <row r="294" spans="1:1" ht="15.5" x14ac:dyDescent="0.35">
      <c r="A294" s="3"/>
    </row>
    <row r="295" spans="1:1" ht="15.5" x14ac:dyDescent="0.35">
      <c r="A295" s="3"/>
    </row>
    <row r="296" spans="1:1" ht="15.5" x14ac:dyDescent="0.35">
      <c r="A296" s="3"/>
    </row>
    <row r="297" spans="1:1" ht="15.5" x14ac:dyDescent="0.35">
      <c r="A297" s="3"/>
    </row>
    <row r="298" spans="1:1" ht="15.5" x14ac:dyDescent="0.35">
      <c r="A298" s="3"/>
    </row>
    <row r="299" spans="1:1" ht="15.5" x14ac:dyDescent="0.35">
      <c r="A299" s="3"/>
    </row>
    <row r="300" spans="1:1" ht="15.5" x14ac:dyDescent="0.35">
      <c r="A300" s="3"/>
    </row>
    <row r="301" spans="1:1" ht="15.5" x14ac:dyDescent="0.35">
      <c r="A301" s="3"/>
    </row>
    <row r="302" spans="1:1" ht="15.5" x14ac:dyDescent="0.35">
      <c r="A302" s="3"/>
    </row>
    <row r="303" spans="1:1" ht="15.5" x14ac:dyDescent="0.35">
      <c r="A303" s="3"/>
    </row>
    <row r="304" spans="1:1" ht="15.5" x14ac:dyDescent="0.35">
      <c r="A304" s="3"/>
    </row>
    <row r="305" spans="1:1" ht="15.5" x14ac:dyDescent="0.35">
      <c r="A305" s="3"/>
    </row>
    <row r="306" spans="1:1" ht="15.5" x14ac:dyDescent="0.35">
      <c r="A306" s="3"/>
    </row>
    <row r="307" spans="1:1" ht="15.5" x14ac:dyDescent="0.35">
      <c r="A307" s="3"/>
    </row>
    <row r="308" spans="1:1" ht="15.5" x14ac:dyDescent="0.35">
      <c r="A308" s="3"/>
    </row>
    <row r="309" spans="1:1" ht="15.5" x14ac:dyDescent="0.35">
      <c r="A309" s="3"/>
    </row>
    <row r="310" spans="1:1" ht="15.5" x14ac:dyDescent="0.35">
      <c r="A310" s="3"/>
    </row>
    <row r="311" spans="1:1" ht="15.5" x14ac:dyDescent="0.35">
      <c r="A311" s="3"/>
    </row>
    <row r="312" spans="1:1" ht="15.5" x14ac:dyDescent="0.35">
      <c r="A312" s="3"/>
    </row>
    <row r="313" spans="1:1" ht="15.5" x14ac:dyDescent="0.35">
      <c r="A313" s="3"/>
    </row>
    <row r="314" spans="1:1" ht="15.5" x14ac:dyDescent="0.35">
      <c r="A314" s="3"/>
    </row>
    <row r="315" spans="1:1" ht="15.5" x14ac:dyDescent="0.35">
      <c r="A315" s="3"/>
    </row>
    <row r="316" spans="1:1" ht="15.5" x14ac:dyDescent="0.35">
      <c r="A316" s="3"/>
    </row>
    <row r="317" spans="1:1" ht="15.5" x14ac:dyDescent="0.35">
      <c r="A317" s="3"/>
    </row>
    <row r="318" spans="1:1" ht="15.5" x14ac:dyDescent="0.35">
      <c r="A318" s="3"/>
    </row>
    <row r="319" spans="1:1" ht="15.5" x14ac:dyDescent="0.35">
      <c r="A319" s="3"/>
    </row>
    <row r="320" spans="1:1" ht="15.5" x14ac:dyDescent="0.35">
      <c r="A320" s="3"/>
    </row>
    <row r="321" spans="1:1" ht="15.5" x14ac:dyDescent="0.35">
      <c r="A321" s="3"/>
    </row>
    <row r="322" spans="1:1" ht="15.5" x14ac:dyDescent="0.35">
      <c r="A322" s="3"/>
    </row>
    <row r="323" spans="1:1" ht="15.5" x14ac:dyDescent="0.35">
      <c r="A323" s="3"/>
    </row>
    <row r="324" spans="1:1" ht="15.5" x14ac:dyDescent="0.35">
      <c r="A324" s="3"/>
    </row>
    <row r="325" spans="1:1" ht="15.5" x14ac:dyDescent="0.35">
      <c r="A325" s="3"/>
    </row>
    <row r="326" spans="1:1" ht="15.5" x14ac:dyDescent="0.35">
      <c r="A326" s="3"/>
    </row>
    <row r="327" spans="1:1" ht="15.5" x14ac:dyDescent="0.35">
      <c r="A327" s="3"/>
    </row>
    <row r="328" spans="1:1" ht="15.5" x14ac:dyDescent="0.35">
      <c r="A328" s="3"/>
    </row>
    <row r="329" spans="1:1" ht="15.5" x14ac:dyDescent="0.35">
      <c r="A329" s="3"/>
    </row>
    <row r="330" spans="1:1" ht="15.5" x14ac:dyDescent="0.35">
      <c r="A330" s="3"/>
    </row>
    <row r="331" spans="1:1" ht="15.5" x14ac:dyDescent="0.35">
      <c r="A331" s="3"/>
    </row>
    <row r="332" spans="1:1" ht="15.5" x14ac:dyDescent="0.35">
      <c r="A332" s="3"/>
    </row>
    <row r="333" spans="1:1" ht="15.5" x14ac:dyDescent="0.35">
      <c r="A333" s="3"/>
    </row>
    <row r="334" spans="1:1" ht="15.5" x14ac:dyDescent="0.35">
      <c r="A334" s="3"/>
    </row>
    <row r="335" spans="1:1" ht="15.5" x14ac:dyDescent="0.35">
      <c r="A335" s="3"/>
    </row>
    <row r="336" spans="1:1" ht="15.5" x14ac:dyDescent="0.35">
      <c r="A336" s="3"/>
    </row>
    <row r="337" spans="1:1" ht="15.5" x14ac:dyDescent="0.35">
      <c r="A337" s="3"/>
    </row>
    <row r="338" spans="1:1" ht="15.5" x14ac:dyDescent="0.35">
      <c r="A338" s="3"/>
    </row>
    <row r="339" spans="1:1" ht="15.5" x14ac:dyDescent="0.35">
      <c r="A339" s="3"/>
    </row>
    <row r="340" spans="1:1" ht="15.5" x14ac:dyDescent="0.35">
      <c r="A340" s="3"/>
    </row>
    <row r="341" spans="1:1" ht="15.5" x14ac:dyDescent="0.35">
      <c r="A341" s="3"/>
    </row>
    <row r="342" spans="1:1" ht="15.5" x14ac:dyDescent="0.35">
      <c r="A342" s="3"/>
    </row>
    <row r="343" spans="1:1" ht="15.5" x14ac:dyDescent="0.35">
      <c r="A343" s="3"/>
    </row>
    <row r="344" spans="1:1" ht="15.5" x14ac:dyDescent="0.35">
      <c r="A344" s="3"/>
    </row>
    <row r="345" spans="1:1" ht="15.5" x14ac:dyDescent="0.35">
      <c r="A345" s="3"/>
    </row>
    <row r="346" spans="1:1" ht="15.5" x14ac:dyDescent="0.35">
      <c r="A346" s="3"/>
    </row>
    <row r="347" spans="1:1" ht="15.5" x14ac:dyDescent="0.35">
      <c r="A347" s="3"/>
    </row>
    <row r="348" spans="1:1" ht="15.5" x14ac:dyDescent="0.35">
      <c r="A348" s="3"/>
    </row>
    <row r="349" spans="1:1" ht="15.5" x14ac:dyDescent="0.35">
      <c r="A349" s="3"/>
    </row>
    <row r="350" spans="1:1" ht="15.5" x14ac:dyDescent="0.35">
      <c r="A350" s="3"/>
    </row>
    <row r="351" spans="1:1" ht="15.5" x14ac:dyDescent="0.35">
      <c r="A351" s="3"/>
    </row>
    <row r="352" spans="1:1" ht="15.5" x14ac:dyDescent="0.35">
      <c r="A352" s="3"/>
    </row>
    <row r="353" spans="1:1" ht="15.5" x14ac:dyDescent="0.35">
      <c r="A353" s="3"/>
    </row>
    <row r="354" spans="1:1" ht="15.5" x14ac:dyDescent="0.35">
      <c r="A354" s="3"/>
    </row>
    <row r="355" spans="1:1" ht="15.5" x14ac:dyDescent="0.35">
      <c r="A355" s="3"/>
    </row>
    <row r="356" spans="1:1" ht="15.5" x14ac:dyDescent="0.35">
      <c r="A356" s="3"/>
    </row>
    <row r="357" spans="1:1" ht="15.5" x14ac:dyDescent="0.35">
      <c r="A357" s="3"/>
    </row>
    <row r="358" spans="1:1" ht="15.5" x14ac:dyDescent="0.35">
      <c r="A358" s="3"/>
    </row>
    <row r="359" spans="1:1" ht="15.5" x14ac:dyDescent="0.35">
      <c r="A359" s="3"/>
    </row>
    <row r="360" spans="1:1" ht="15.5" x14ac:dyDescent="0.35">
      <c r="A360" s="3"/>
    </row>
    <row r="361" spans="1:1" ht="15.5" x14ac:dyDescent="0.35">
      <c r="A361" s="3"/>
    </row>
    <row r="362" spans="1:1" ht="15.5" x14ac:dyDescent="0.35">
      <c r="A362" s="3"/>
    </row>
    <row r="363" spans="1:1" ht="15.5" x14ac:dyDescent="0.35">
      <c r="A363" s="3"/>
    </row>
    <row r="364" spans="1:1" ht="15.5" x14ac:dyDescent="0.35">
      <c r="A364" s="3"/>
    </row>
    <row r="365" spans="1:1" ht="15.5" x14ac:dyDescent="0.35">
      <c r="A365" s="3"/>
    </row>
    <row r="366" spans="1:1" ht="15.5" x14ac:dyDescent="0.35">
      <c r="A366" s="3"/>
    </row>
    <row r="367" spans="1:1" ht="15.5" x14ac:dyDescent="0.35">
      <c r="A367" s="3"/>
    </row>
    <row r="368" spans="1:1" ht="15.5" x14ac:dyDescent="0.35">
      <c r="A368" s="3"/>
    </row>
    <row r="369" spans="1:1" ht="15.5" x14ac:dyDescent="0.35">
      <c r="A369" s="3"/>
    </row>
    <row r="370" spans="1:1" ht="15.5" x14ac:dyDescent="0.35">
      <c r="A370" s="3"/>
    </row>
    <row r="371" spans="1:1" ht="15.5" x14ac:dyDescent="0.35">
      <c r="A371" s="3"/>
    </row>
    <row r="372" spans="1:1" ht="15.5" x14ac:dyDescent="0.35">
      <c r="A372" s="3"/>
    </row>
    <row r="373" spans="1:1" ht="15.5" x14ac:dyDescent="0.35">
      <c r="A373" s="3"/>
    </row>
    <row r="374" spans="1:1" ht="15.5" x14ac:dyDescent="0.35">
      <c r="A374" s="3"/>
    </row>
    <row r="375" spans="1:1" ht="15.5" x14ac:dyDescent="0.35">
      <c r="A375" s="3"/>
    </row>
    <row r="376" spans="1:1" ht="15.5" x14ac:dyDescent="0.35">
      <c r="A376" s="3"/>
    </row>
    <row r="377" spans="1:1" ht="15.5" x14ac:dyDescent="0.35">
      <c r="A377" s="3"/>
    </row>
    <row r="378" spans="1:1" ht="15.5" x14ac:dyDescent="0.35">
      <c r="A378" s="3"/>
    </row>
    <row r="379" spans="1:1" ht="15.5" x14ac:dyDescent="0.35">
      <c r="A379" s="3"/>
    </row>
    <row r="380" spans="1:1" ht="15.5" x14ac:dyDescent="0.35">
      <c r="A380" s="3"/>
    </row>
    <row r="381" spans="1:1" ht="15.5" x14ac:dyDescent="0.35">
      <c r="A381" s="3"/>
    </row>
    <row r="382" spans="1:1" ht="15.5" x14ac:dyDescent="0.35">
      <c r="A382" s="3"/>
    </row>
    <row r="383" spans="1:1" ht="15.5" x14ac:dyDescent="0.35">
      <c r="A383" s="3"/>
    </row>
    <row r="384" spans="1:1" ht="15.5" x14ac:dyDescent="0.35">
      <c r="A384" s="3"/>
    </row>
    <row r="385" spans="1:1" ht="15.5" x14ac:dyDescent="0.35">
      <c r="A385" s="3"/>
    </row>
    <row r="386" spans="1:1" ht="15.5" x14ac:dyDescent="0.35">
      <c r="A386" s="3"/>
    </row>
    <row r="387" spans="1:1" ht="15.5" x14ac:dyDescent="0.35">
      <c r="A387" s="3"/>
    </row>
    <row r="388" spans="1:1" ht="15.5" x14ac:dyDescent="0.35">
      <c r="A388" s="3"/>
    </row>
    <row r="389" spans="1:1" ht="15.5" x14ac:dyDescent="0.35">
      <c r="A389" s="3"/>
    </row>
    <row r="390" spans="1:1" ht="15.5" x14ac:dyDescent="0.35">
      <c r="A390" s="3"/>
    </row>
    <row r="391" spans="1:1" ht="15.5" x14ac:dyDescent="0.35">
      <c r="A391" s="3"/>
    </row>
    <row r="392" spans="1:1" ht="15.5" x14ac:dyDescent="0.35">
      <c r="A392" s="3"/>
    </row>
    <row r="393" spans="1:1" ht="15.5" x14ac:dyDescent="0.35">
      <c r="A393" s="3"/>
    </row>
    <row r="394" spans="1:1" ht="15.5" x14ac:dyDescent="0.35">
      <c r="A394" s="3"/>
    </row>
    <row r="395" spans="1:1" ht="15.5" x14ac:dyDescent="0.35">
      <c r="A395" s="3"/>
    </row>
    <row r="396" spans="1:1" ht="15.5" x14ac:dyDescent="0.35">
      <c r="A396" s="3"/>
    </row>
    <row r="397" spans="1:1" ht="15.5" x14ac:dyDescent="0.35">
      <c r="A397" s="3"/>
    </row>
    <row r="398" spans="1:1" ht="15.5" x14ac:dyDescent="0.35">
      <c r="A398" s="3"/>
    </row>
    <row r="399" spans="1:1" ht="15.5" x14ac:dyDescent="0.35">
      <c r="A399" s="3"/>
    </row>
    <row r="400" spans="1:1" ht="15.5" x14ac:dyDescent="0.35">
      <c r="A400" s="3"/>
    </row>
    <row r="401" spans="1:1" ht="15.5" x14ac:dyDescent="0.35">
      <c r="A401" s="3"/>
    </row>
    <row r="402" spans="1:1" ht="15.5" x14ac:dyDescent="0.35">
      <c r="A402" s="3"/>
    </row>
    <row r="403" spans="1:1" ht="15.5" x14ac:dyDescent="0.35">
      <c r="A403" s="3"/>
    </row>
    <row r="404" spans="1:1" ht="15.5" x14ac:dyDescent="0.35">
      <c r="A404" s="3"/>
    </row>
    <row r="405" spans="1:1" ht="15.5" x14ac:dyDescent="0.35">
      <c r="A405" s="3"/>
    </row>
    <row r="406" spans="1:1" ht="15.5" x14ac:dyDescent="0.35">
      <c r="A406" s="3"/>
    </row>
    <row r="407" spans="1:1" ht="15.5" x14ac:dyDescent="0.35">
      <c r="A407" s="3"/>
    </row>
    <row r="408" spans="1:1" ht="15.5" x14ac:dyDescent="0.35">
      <c r="A408" s="3"/>
    </row>
    <row r="409" spans="1:1" ht="15.5" x14ac:dyDescent="0.35">
      <c r="A409" s="3"/>
    </row>
    <row r="410" spans="1:1" ht="15.5" x14ac:dyDescent="0.35">
      <c r="A410" s="3"/>
    </row>
    <row r="411" spans="1:1" ht="15.5" x14ac:dyDescent="0.35">
      <c r="A411" s="3"/>
    </row>
    <row r="412" spans="1:1" ht="15.5" x14ac:dyDescent="0.35">
      <c r="A412" s="3"/>
    </row>
    <row r="413" spans="1:1" ht="15.5" x14ac:dyDescent="0.35">
      <c r="A413" s="3"/>
    </row>
    <row r="414" spans="1:1" ht="15.5" x14ac:dyDescent="0.35">
      <c r="A414" s="3"/>
    </row>
    <row r="415" spans="1:1" ht="15.5" x14ac:dyDescent="0.35">
      <c r="A415" s="3"/>
    </row>
    <row r="416" spans="1:1" ht="15.5" x14ac:dyDescent="0.35">
      <c r="A416" s="3"/>
    </row>
    <row r="417" spans="1:1" ht="15.5" x14ac:dyDescent="0.35">
      <c r="A417" s="3"/>
    </row>
    <row r="418" spans="1:1" ht="15.5" x14ac:dyDescent="0.35">
      <c r="A418" s="3"/>
    </row>
    <row r="419" spans="1:1" ht="15.5" x14ac:dyDescent="0.35">
      <c r="A419" s="3"/>
    </row>
    <row r="420" spans="1:1" ht="15.5" x14ac:dyDescent="0.35">
      <c r="A420" s="3"/>
    </row>
    <row r="421" spans="1:1" ht="15.5" x14ac:dyDescent="0.35">
      <c r="A421" s="3"/>
    </row>
    <row r="422" spans="1:1" ht="15.5" x14ac:dyDescent="0.35">
      <c r="A422" s="3"/>
    </row>
    <row r="423" spans="1:1" ht="15.5" x14ac:dyDescent="0.35">
      <c r="A423" s="3"/>
    </row>
    <row r="424" spans="1:1" ht="15.5" x14ac:dyDescent="0.35">
      <c r="A424" s="3"/>
    </row>
    <row r="425" spans="1:1" ht="15.5" x14ac:dyDescent="0.35">
      <c r="A425" s="3"/>
    </row>
    <row r="426" spans="1:1" ht="15.5" x14ac:dyDescent="0.35">
      <c r="A426" s="3"/>
    </row>
    <row r="427" spans="1:1" ht="15.5" x14ac:dyDescent="0.35">
      <c r="A427" s="3"/>
    </row>
    <row r="428" spans="1:1" ht="15.5" x14ac:dyDescent="0.35">
      <c r="A428" s="3"/>
    </row>
    <row r="429" spans="1:1" ht="15.5" x14ac:dyDescent="0.35">
      <c r="A429" s="3"/>
    </row>
    <row r="430" spans="1:1" ht="15.5" x14ac:dyDescent="0.35">
      <c r="A430" s="3"/>
    </row>
    <row r="431" spans="1:1" ht="15.5" x14ac:dyDescent="0.35">
      <c r="A431" s="3"/>
    </row>
    <row r="432" spans="1:1" ht="15.5" x14ac:dyDescent="0.35">
      <c r="A432" s="3"/>
    </row>
    <row r="433" spans="1:1" ht="15.5" x14ac:dyDescent="0.35">
      <c r="A433" s="3"/>
    </row>
    <row r="434" spans="1:1" ht="15.5" x14ac:dyDescent="0.35">
      <c r="A434" s="3"/>
    </row>
    <row r="435" spans="1:1" ht="15.5" x14ac:dyDescent="0.35">
      <c r="A435" s="3"/>
    </row>
    <row r="436" spans="1:1" ht="15.5" x14ac:dyDescent="0.35">
      <c r="A436" s="3"/>
    </row>
    <row r="437" spans="1:1" ht="15.5" x14ac:dyDescent="0.35">
      <c r="A437" s="3"/>
    </row>
    <row r="438" spans="1:1" ht="15.5" x14ac:dyDescent="0.35">
      <c r="A438" s="3"/>
    </row>
    <row r="439" spans="1:1" ht="15.5" x14ac:dyDescent="0.35">
      <c r="A439" s="3"/>
    </row>
    <row r="440" spans="1:1" ht="15.5" x14ac:dyDescent="0.35">
      <c r="A440" s="3"/>
    </row>
    <row r="441" spans="1:1" ht="15.5" x14ac:dyDescent="0.35">
      <c r="A441" s="3"/>
    </row>
    <row r="442" spans="1:1" ht="15.5" x14ac:dyDescent="0.35">
      <c r="A442" s="3"/>
    </row>
    <row r="443" spans="1:1" ht="15.5" x14ac:dyDescent="0.35">
      <c r="A443" s="3"/>
    </row>
    <row r="444" spans="1:1" ht="15.5" x14ac:dyDescent="0.35">
      <c r="A444" s="3"/>
    </row>
    <row r="445" spans="1:1" ht="15.5" x14ac:dyDescent="0.35">
      <c r="A445" s="3"/>
    </row>
    <row r="446" spans="1:1" ht="15.5" x14ac:dyDescent="0.35">
      <c r="A446" s="3"/>
    </row>
    <row r="447" spans="1:1" ht="15.5" x14ac:dyDescent="0.35">
      <c r="A447" s="3"/>
    </row>
    <row r="448" spans="1:1" ht="15.5" x14ac:dyDescent="0.35">
      <c r="A448" s="3"/>
    </row>
    <row r="449" spans="1:1" ht="15.5" x14ac:dyDescent="0.35">
      <c r="A449" s="3"/>
    </row>
    <row r="450" spans="1:1" ht="15.5" x14ac:dyDescent="0.35">
      <c r="A450" s="3"/>
    </row>
    <row r="451" spans="1:1" ht="15.5" x14ac:dyDescent="0.35">
      <c r="A451" s="3"/>
    </row>
    <row r="452" spans="1:1" ht="15.5" x14ac:dyDescent="0.35">
      <c r="A452" s="3"/>
    </row>
    <row r="453" spans="1:1" ht="15.5" x14ac:dyDescent="0.35">
      <c r="A453" s="3"/>
    </row>
    <row r="454" spans="1:1" ht="15.5" x14ac:dyDescent="0.35">
      <c r="A454" s="3"/>
    </row>
    <row r="455" spans="1:1" ht="15.5" x14ac:dyDescent="0.35">
      <c r="A455" s="3"/>
    </row>
    <row r="456" spans="1:1" ht="15.5" x14ac:dyDescent="0.35">
      <c r="A456" s="3"/>
    </row>
    <row r="457" spans="1:1" ht="15.5" x14ac:dyDescent="0.35">
      <c r="A457" s="3"/>
    </row>
    <row r="458" spans="1:1" ht="15.5" x14ac:dyDescent="0.35">
      <c r="A458" s="3"/>
    </row>
    <row r="459" spans="1:1" ht="15.5" x14ac:dyDescent="0.35">
      <c r="A459" s="3"/>
    </row>
    <row r="460" spans="1:1" ht="15.5" x14ac:dyDescent="0.35">
      <c r="A460" s="3"/>
    </row>
    <row r="461" spans="1:1" ht="15.5" x14ac:dyDescent="0.35">
      <c r="A461" s="3"/>
    </row>
    <row r="462" spans="1:1" ht="15.5" x14ac:dyDescent="0.35">
      <c r="A462" s="3"/>
    </row>
    <row r="463" spans="1:1" ht="15.5" x14ac:dyDescent="0.35">
      <c r="A463" s="3"/>
    </row>
    <row r="464" spans="1:1" ht="15.5" x14ac:dyDescent="0.35">
      <c r="A464" s="3"/>
    </row>
    <row r="465" spans="1:1" ht="15.5" x14ac:dyDescent="0.35">
      <c r="A465" s="3"/>
    </row>
    <row r="466" spans="1:1" ht="15.5" x14ac:dyDescent="0.35">
      <c r="A466" s="3"/>
    </row>
    <row r="467" spans="1:1" ht="15.5" x14ac:dyDescent="0.35">
      <c r="A467" s="3"/>
    </row>
    <row r="468" spans="1:1" ht="15.5" x14ac:dyDescent="0.35">
      <c r="A468" s="3"/>
    </row>
    <row r="469" spans="1:1" ht="15.5" x14ac:dyDescent="0.35">
      <c r="A469" s="3"/>
    </row>
    <row r="470" spans="1:1" ht="15.5" x14ac:dyDescent="0.35">
      <c r="A470" s="3"/>
    </row>
    <row r="471" spans="1:1" ht="15.5" x14ac:dyDescent="0.35">
      <c r="A471" s="3"/>
    </row>
    <row r="472" spans="1:1" ht="15.5" x14ac:dyDescent="0.35">
      <c r="A472" s="3"/>
    </row>
    <row r="473" spans="1:1" ht="15.5" x14ac:dyDescent="0.35">
      <c r="A473" s="3"/>
    </row>
    <row r="474" spans="1:1" ht="15.5" x14ac:dyDescent="0.35">
      <c r="A474" s="3"/>
    </row>
    <row r="475" spans="1:1" ht="15.5" x14ac:dyDescent="0.35">
      <c r="A475" s="3"/>
    </row>
    <row r="476" spans="1:1" ht="15.5" x14ac:dyDescent="0.35">
      <c r="A476" s="3"/>
    </row>
    <row r="477" spans="1:1" ht="15.5" x14ac:dyDescent="0.35">
      <c r="A477" s="3"/>
    </row>
    <row r="478" spans="1:1" ht="15.5" x14ac:dyDescent="0.35">
      <c r="A478" s="3"/>
    </row>
    <row r="479" spans="1:1" ht="15.5" x14ac:dyDescent="0.35">
      <c r="A479" s="3"/>
    </row>
    <row r="480" spans="1:1" ht="15.5" x14ac:dyDescent="0.35">
      <c r="A480" s="3"/>
    </row>
    <row r="481" spans="1:1" ht="15.5" x14ac:dyDescent="0.35">
      <c r="A481" s="3"/>
    </row>
    <row r="482" spans="1:1" ht="15.5" x14ac:dyDescent="0.35">
      <c r="A482" s="3"/>
    </row>
    <row r="483" spans="1:1" ht="15.5" x14ac:dyDescent="0.35">
      <c r="A483" s="3"/>
    </row>
    <row r="484" spans="1:1" ht="15.5" x14ac:dyDescent="0.35">
      <c r="A484" s="3"/>
    </row>
    <row r="485" spans="1:1" ht="15.5" x14ac:dyDescent="0.35">
      <c r="A485" s="3"/>
    </row>
    <row r="486" spans="1:1" ht="15.5" x14ac:dyDescent="0.35">
      <c r="A486" s="3"/>
    </row>
    <row r="487" spans="1:1" ht="15.5" x14ac:dyDescent="0.35">
      <c r="A487" s="3"/>
    </row>
    <row r="488" spans="1:1" ht="15.5" x14ac:dyDescent="0.35">
      <c r="A488" s="3"/>
    </row>
    <row r="489" spans="1:1" ht="15.5" x14ac:dyDescent="0.35">
      <c r="A489" s="3"/>
    </row>
    <row r="490" spans="1:1" ht="15.5" x14ac:dyDescent="0.35">
      <c r="A490" s="3"/>
    </row>
    <row r="491" spans="1:1" ht="15.5" x14ac:dyDescent="0.35">
      <c r="A491" s="3"/>
    </row>
    <row r="492" spans="1:1" ht="15.5" x14ac:dyDescent="0.35">
      <c r="A492" s="3"/>
    </row>
    <row r="493" spans="1:1" ht="15.5" x14ac:dyDescent="0.35">
      <c r="A493" s="3"/>
    </row>
    <row r="494" spans="1:1" ht="15.5" x14ac:dyDescent="0.35">
      <c r="A494" s="3"/>
    </row>
    <row r="495" spans="1:1" ht="15.5" x14ac:dyDescent="0.35">
      <c r="A495" s="3"/>
    </row>
    <row r="496" spans="1:1" ht="15.5" x14ac:dyDescent="0.35">
      <c r="A496" s="3"/>
    </row>
    <row r="497" spans="1:1" ht="15.5" x14ac:dyDescent="0.35">
      <c r="A497" s="3"/>
    </row>
    <row r="498" spans="1:1" ht="15.5" x14ac:dyDescent="0.35">
      <c r="A498" s="3"/>
    </row>
    <row r="499" spans="1:1" ht="15.5" x14ac:dyDescent="0.35">
      <c r="A499" s="3"/>
    </row>
    <row r="500" spans="1:1" ht="15.5" x14ac:dyDescent="0.35">
      <c r="A500" s="3"/>
    </row>
    <row r="501" spans="1:1" ht="15.5" x14ac:dyDescent="0.35">
      <c r="A501" s="3"/>
    </row>
    <row r="502" spans="1:1" ht="15.5" x14ac:dyDescent="0.35">
      <c r="A502" s="3"/>
    </row>
    <row r="503" spans="1:1" ht="15.5" x14ac:dyDescent="0.35">
      <c r="A503" s="3"/>
    </row>
    <row r="504" spans="1:1" ht="15.5" x14ac:dyDescent="0.35">
      <c r="A504" s="3"/>
    </row>
    <row r="505" spans="1:1" ht="15.5" x14ac:dyDescent="0.35">
      <c r="A505" s="3"/>
    </row>
    <row r="506" spans="1:1" ht="15.5" x14ac:dyDescent="0.35">
      <c r="A506" s="3"/>
    </row>
    <row r="507" spans="1:1" ht="15.5" x14ac:dyDescent="0.35">
      <c r="A507" s="3"/>
    </row>
    <row r="508" spans="1:1" ht="15.5" x14ac:dyDescent="0.35">
      <c r="A508" s="3"/>
    </row>
    <row r="509" spans="1:1" ht="15.5" x14ac:dyDescent="0.35">
      <c r="A509" s="3"/>
    </row>
    <row r="510" spans="1:1" ht="15.5" x14ac:dyDescent="0.35">
      <c r="A510" s="3"/>
    </row>
    <row r="511" spans="1:1" ht="15.5" x14ac:dyDescent="0.35">
      <c r="A511" s="3"/>
    </row>
    <row r="512" spans="1:1" ht="15.5" x14ac:dyDescent="0.35">
      <c r="A512" s="3"/>
    </row>
    <row r="513" spans="1:1" ht="15.5" x14ac:dyDescent="0.35">
      <c r="A513" s="3"/>
    </row>
    <row r="514" spans="1:1" ht="15.5" x14ac:dyDescent="0.35">
      <c r="A514" s="3"/>
    </row>
    <row r="515" spans="1:1" ht="15.5" x14ac:dyDescent="0.35">
      <c r="A515" s="3"/>
    </row>
    <row r="516" spans="1:1" ht="15.5" x14ac:dyDescent="0.35">
      <c r="A516" s="3"/>
    </row>
    <row r="517" spans="1:1" ht="15.5" x14ac:dyDescent="0.35">
      <c r="A517" s="3"/>
    </row>
    <row r="518" spans="1:1" ht="15.5" x14ac:dyDescent="0.35">
      <c r="A518" s="3"/>
    </row>
    <row r="519" spans="1:1" ht="15.5" x14ac:dyDescent="0.35">
      <c r="A519" s="3"/>
    </row>
    <row r="520" spans="1:1" ht="15.5" x14ac:dyDescent="0.35">
      <c r="A520" s="3"/>
    </row>
    <row r="521" spans="1:1" ht="15.5" x14ac:dyDescent="0.35">
      <c r="A521" s="3"/>
    </row>
    <row r="522" spans="1:1" ht="15.5" x14ac:dyDescent="0.35">
      <c r="A522" s="3"/>
    </row>
    <row r="523" spans="1:1" ht="15.5" x14ac:dyDescent="0.35">
      <c r="A523" s="3"/>
    </row>
    <row r="524" spans="1:1" ht="15.5" x14ac:dyDescent="0.35">
      <c r="A524" s="3"/>
    </row>
    <row r="525" spans="1:1" ht="15.5" x14ac:dyDescent="0.35">
      <c r="A525" s="3"/>
    </row>
    <row r="526" spans="1:1" ht="15.5" x14ac:dyDescent="0.35">
      <c r="A526" s="3"/>
    </row>
    <row r="527" spans="1:1" ht="15.5" x14ac:dyDescent="0.35">
      <c r="A527" s="3"/>
    </row>
    <row r="528" spans="1:1" ht="15.5" x14ac:dyDescent="0.35">
      <c r="A528" s="3"/>
    </row>
    <row r="529" spans="1:1" ht="15.5" x14ac:dyDescent="0.35">
      <c r="A529" s="3"/>
    </row>
    <row r="530" spans="1:1" ht="15.5" x14ac:dyDescent="0.35">
      <c r="A530" s="3"/>
    </row>
    <row r="531" spans="1:1" ht="15.5" x14ac:dyDescent="0.35">
      <c r="A531" s="3"/>
    </row>
    <row r="532" spans="1:1" ht="15.5" x14ac:dyDescent="0.35">
      <c r="A532" s="3"/>
    </row>
    <row r="533" spans="1:1" ht="15.5" x14ac:dyDescent="0.35">
      <c r="A533" s="3"/>
    </row>
    <row r="534" spans="1:1" ht="15.5" x14ac:dyDescent="0.35">
      <c r="A534" s="3"/>
    </row>
    <row r="535" spans="1:1" ht="15.5" x14ac:dyDescent="0.35">
      <c r="A535" s="3"/>
    </row>
    <row r="536" spans="1:1" ht="15.5" x14ac:dyDescent="0.35">
      <c r="A536" s="3"/>
    </row>
    <row r="537" spans="1:1" ht="15.5" x14ac:dyDescent="0.35">
      <c r="A537" s="3"/>
    </row>
    <row r="538" spans="1:1" ht="15.5" x14ac:dyDescent="0.35">
      <c r="A538" s="3"/>
    </row>
    <row r="539" spans="1:1" ht="15.5" x14ac:dyDescent="0.35">
      <c r="A539" s="3"/>
    </row>
    <row r="540" spans="1:1" ht="15.5" x14ac:dyDescent="0.35">
      <c r="A540" s="3"/>
    </row>
    <row r="541" spans="1:1" ht="15.5" x14ac:dyDescent="0.35">
      <c r="A541" s="3"/>
    </row>
    <row r="542" spans="1:1" ht="15.5" x14ac:dyDescent="0.35">
      <c r="A542" s="3"/>
    </row>
    <row r="543" spans="1:1" ht="15.5" x14ac:dyDescent="0.35">
      <c r="A543" s="3"/>
    </row>
    <row r="544" spans="1:1" ht="15.5" x14ac:dyDescent="0.35">
      <c r="A544" s="3"/>
    </row>
    <row r="545" spans="1:1" ht="15.5" x14ac:dyDescent="0.35">
      <c r="A545" s="3"/>
    </row>
    <row r="546" spans="1:1" ht="15.5" x14ac:dyDescent="0.35">
      <c r="A546" s="3"/>
    </row>
    <row r="547" spans="1:1" ht="15.5" x14ac:dyDescent="0.35">
      <c r="A547" s="3"/>
    </row>
    <row r="548" spans="1:1" ht="15.5" x14ac:dyDescent="0.35">
      <c r="A548" s="3"/>
    </row>
    <row r="549" spans="1:1" ht="15.5" x14ac:dyDescent="0.35">
      <c r="A549" s="3"/>
    </row>
    <row r="550" spans="1:1" ht="15.5" x14ac:dyDescent="0.35">
      <c r="A550" s="3"/>
    </row>
    <row r="551" spans="1:1" ht="15.5" x14ac:dyDescent="0.35">
      <c r="A551" s="3"/>
    </row>
    <row r="552" spans="1:1" ht="15.5" x14ac:dyDescent="0.35">
      <c r="A552" s="3"/>
    </row>
    <row r="553" spans="1:1" ht="15.5" x14ac:dyDescent="0.35">
      <c r="A553" s="3"/>
    </row>
    <row r="554" spans="1:1" ht="15.5" x14ac:dyDescent="0.35">
      <c r="A554" s="3"/>
    </row>
    <row r="555" spans="1:1" ht="15.5" x14ac:dyDescent="0.35">
      <c r="A555" s="3"/>
    </row>
    <row r="556" spans="1:1" ht="15.5" x14ac:dyDescent="0.35">
      <c r="A556" s="3"/>
    </row>
    <row r="557" spans="1:1" ht="15.5" x14ac:dyDescent="0.35">
      <c r="A557" s="3"/>
    </row>
    <row r="558" spans="1:1" ht="15.5" x14ac:dyDescent="0.35">
      <c r="A558" s="3"/>
    </row>
    <row r="559" spans="1:1" ht="15.5" x14ac:dyDescent="0.35">
      <c r="A559" s="3"/>
    </row>
    <row r="560" spans="1:1" ht="15.5" x14ac:dyDescent="0.35">
      <c r="A560" s="3"/>
    </row>
    <row r="561" spans="1:1" ht="15.5" x14ac:dyDescent="0.35">
      <c r="A561" s="3"/>
    </row>
    <row r="562" spans="1:1" ht="15.5" x14ac:dyDescent="0.35">
      <c r="A562" s="3"/>
    </row>
    <row r="563" spans="1:1" ht="15.5" x14ac:dyDescent="0.35">
      <c r="A563" s="3"/>
    </row>
    <row r="564" spans="1:1" ht="15.5" x14ac:dyDescent="0.35">
      <c r="A564" s="3"/>
    </row>
    <row r="565" spans="1:1" ht="15.5" x14ac:dyDescent="0.35">
      <c r="A565" s="3"/>
    </row>
    <row r="566" spans="1:1" ht="15.5" x14ac:dyDescent="0.35">
      <c r="A566" s="3"/>
    </row>
    <row r="567" spans="1:1" ht="15.5" x14ac:dyDescent="0.35">
      <c r="A567" s="3"/>
    </row>
    <row r="568" spans="1:1" ht="15.5" x14ac:dyDescent="0.35">
      <c r="A568" s="3"/>
    </row>
    <row r="569" spans="1:1" ht="15.5" x14ac:dyDescent="0.35">
      <c r="A569" s="3"/>
    </row>
    <row r="570" spans="1:1" ht="15.5" x14ac:dyDescent="0.35">
      <c r="A570" s="3"/>
    </row>
    <row r="571" spans="1:1" ht="15.5" x14ac:dyDescent="0.35">
      <c r="A571" s="3"/>
    </row>
    <row r="572" spans="1:1" ht="15.5" x14ac:dyDescent="0.35">
      <c r="A572" s="3"/>
    </row>
    <row r="573" spans="1:1" ht="15.5" x14ac:dyDescent="0.35">
      <c r="A573" s="3"/>
    </row>
    <row r="574" spans="1:1" ht="15.5" x14ac:dyDescent="0.35">
      <c r="A574" s="3"/>
    </row>
    <row r="575" spans="1:1" ht="15.5" x14ac:dyDescent="0.35">
      <c r="A575" s="3"/>
    </row>
    <row r="576" spans="1:1" ht="15.5" x14ac:dyDescent="0.35">
      <c r="A576" s="3"/>
    </row>
    <row r="577" spans="1:1" ht="15.5" x14ac:dyDescent="0.35">
      <c r="A577" s="3"/>
    </row>
    <row r="578" spans="1:1" ht="15.5" x14ac:dyDescent="0.35">
      <c r="A578" s="3"/>
    </row>
    <row r="579" spans="1:1" ht="15.5" x14ac:dyDescent="0.35">
      <c r="A579" s="3"/>
    </row>
    <row r="580" spans="1:1" ht="15.5" x14ac:dyDescent="0.35">
      <c r="A580" s="3"/>
    </row>
    <row r="581" spans="1:1" ht="15.5" x14ac:dyDescent="0.35">
      <c r="A581" s="3"/>
    </row>
    <row r="582" spans="1:1" ht="15.5" x14ac:dyDescent="0.35">
      <c r="A582" s="3"/>
    </row>
    <row r="583" spans="1:1" ht="15.5" x14ac:dyDescent="0.35">
      <c r="A583" s="3"/>
    </row>
    <row r="584" spans="1:1" ht="15.5" x14ac:dyDescent="0.35">
      <c r="A584" s="3"/>
    </row>
    <row r="585" spans="1:1" ht="15.5" x14ac:dyDescent="0.35">
      <c r="A585" s="3"/>
    </row>
    <row r="586" spans="1:1" ht="15.5" x14ac:dyDescent="0.35">
      <c r="A586" s="3"/>
    </row>
    <row r="587" spans="1:1" ht="15.5" x14ac:dyDescent="0.35">
      <c r="A587" s="3"/>
    </row>
    <row r="588" spans="1:1" ht="15.5" x14ac:dyDescent="0.35">
      <c r="A588" s="3"/>
    </row>
    <row r="589" spans="1:1" ht="15.5" x14ac:dyDescent="0.35">
      <c r="A589" s="3"/>
    </row>
    <row r="590" spans="1:1" ht="15.5" x14ac:dyDescent="0.35">
      <c r="A590" s="3"/>
    </row>
    <row r="591" spans="1:1" ht="15.5" x14ac:dyDescent="0.35">
      <c r="A591" s="3"/>
    </row>
    <row r="592" spans="1:1" ht="15.5" x14ac:dyDescent="0.35">
      <c r="A592" s="3"/>
    </row>
    <row r="593" spans="1:1" ht="15.5" x14ac:dyDescent="0.35">
      <c r="A593" s="3"/>
    </row>
    <row r="594" spans="1:1" ht="15.5" x14ac:dyDescent="0.35">
      <c r="A594" s="3"/>
    </row>
    <row r="595" spans="1:1" ht="15.5" x14ac:dyDescent="0.35">
      <c r="A595" s="3"/>
    </row>
    <row r="596" spans="1:1" ht="15.5" x14ac:dyDescent="0.35">
      <c r="A596" s="3"/>
    </row>
    <row r="597" spans="1:1" ht="15.5" x14ac:dyDescent="0.35">
      <c r="A597" s="3"/>
    </row>
    <row r="598" spans="1:1" ht="15.5" x14ac:dyDescent="0.35">
      <c r="A598" s="3"/>
    </row>
    <row r="599" spans="1:1" ht="15.5" x14ac:dyDescent="0.35">
      <c r="A599" s="3"/>
    </row>
    <row r="600" spans="1:1" ht="15.5" x14ac:dyDescent="0.35">
      <c r="A600" s="3"/>
    </row>
    <row r="601" spans="1:1" ht="15.5" x14ac:dyDescent="0.35">
      <c r="A601" s="3"/>
    </row>
    <row r="602" spans="1:1" ht="15.5" x14ac:dyDescent="0.35">
      <c r="A602" s="3"/>
    </row>
    <row r="603" spans="1:1" ht="15.5" x14ac:dyDescent="0.35">
      <c r="A603" s="3"/>
    </row>
    <row r="604" spans="1:1" ht="15.5" x14ac:dyDescent="0.35">
      <c r="A604" s="3"/>
    </row>
    <row r="605" spans="1:1" ht="15.5" x14ac:dyDescent="0.35">
      <c r="A605" s="3"/>
    </row>
    <row r="606" spans="1:1" ht="15.5" x14ac:dyDescent="0.35">
      <c r="A606" s="3"/>
    </row>
    <row r="607" spans="1:1" ht="15.5" x14ac:dyDescent="0.35">
      <c r="A607" s="3"/>
    </row>
    <row r="608" spans="1:1" ht="15.5" x14ac:dyDescent="0.35">
      <c r="A608" s="3"/>
    </row>
    <row r="609" spans="1:1" ht="15.5" x14ac:dyDescent="0.35">
      <c r="A609" s="3"/>
    </row>
    <row r="610" spans="1:1" ht="15.5" x14ac:dyDescent="0.35">
      <c r="A610" s="3"/>
    </row>
    <row r="611" spans="1:1" ht="15.5" x14ac:dyDescent="0.35">
      <c r="A611" s="3"/>
    </row>
    <row r="612" spans="1:1" ht="15.5" x14ac:dyDescent="0.35">
      <c r="A612" s="3"/>
    </row>
    <row r="613" spans="1:1" ht="15.5" x14ac:dyDescent="0.35">
      <c r="A613" s="3"/>
    </row>
    <row r="614" spans="1:1" ht="15.5" x14ac:dyDescent="0.35">
      <c r="A614" s="3"/>
    </row>
    <row r="615" spans="1:1" ht="15.5" x14ac:dyDescent="0.35">
      <c r="A615" s="3"/>
    </row>
    <row r="616" spans="1:1" ht="15.5" x14ac:dyDescent="0.35">
      <c r="A616" s="3"/>
    </row>
    <row r="617" spans="1:1" ht="15.5" x14ac:dyDescent="0.35">
      <c r="A617" s="3"/>
    </row>
    <row r="618" spans="1:1" ht="15.5" x14ac:dyDescent="0.35">
      <c r="A618" s="3"/>
    </row>
    <row r="619" spans="1:1" ht="15.5" x14ac:dyDescent="0.35">
      <c r="A619" s="3"/>
    </row>
    <row r="620" spans="1:1" ht="15.5" x14ac:dyDescent="0.35">
      <c r="A620" s="3"/>
    </row>
    <row r="621" spans="1:1" ht="15.5" x14ac:dyDescent="0.35">
      <c r="A621" s="3"/>
    </row>
    <row r="622" spans="1:1" ht="15.5" x14ac:dyDescent="0.35">
      <c r="A622" s="3"/>
    </row>
    <row r="623" spans="1:1" ht="15.5" x14ac:dyDescent="0.35">
      <c r="A623" s="3"/>
    </row>
    <row r="624" spans="1:1" ht="15.5" x14ac:dyDescent="0.35">
      <c r="A624" s="3"/>
    </row>
    <row r="625" spans="1:1" ht="15.5" x14ac:dyDescent="0.35">
      <c r="A625" s="3"/>
    </row>
    <row r="626" spans="1:1" ht="15.5" x14ac:dyDescent="0.35">
      <c r="A626" s="3"/>
    </row>
    <row r="627" spans="1:1" ht="15.5" x14ac:dyDescent="0.35">
      <c r="A627" s="3"/>
    </row>
    <row r="628" spans="1:1" ht="15.5" x14ac:dyDescent="0.35">
      <c r="A628" s="3"/>
    </row>
    <row r="629" spans="1:1" ht="15.5" x14ac:dyDescent="0.35">
      <c r="A629" s="3"/>
    </row>
    <row r="630" spans="1:1" ht="15.5" x14ac:dyDescent="0.35">
      <c r="A630" s="3"/>
    </row>
    <row r="631" spans="1:1" ht="15.5" x14ac:dyDescent="0.35">
      <c r="A631" s="3"/>
    </row>
    <row r="632" spans="1:1" ht="15.5" x14ac:dyDescent="0.35">
      <c r="A632" s="3"/>
    </row>
    <row r="633" spans="1:1" ht="15.5" x14ac:dyDescent="0.35">
      <c r="A633" s="3"/>
    </row>
    <row r="634" spans="1:1" ht="15.5" x14ac:dyDescent="0.35">
      <c r="A634" s="3"/>
    </row>
    <row r="635" spans="1:1" ht="15.5" x14ac:dyDescent="0.35">
      <c r="A635" s="3"/>
    </row>
    <row r="636" spans="1:1" ht="15.5" x14ac:dyDescent="0.35">
      <c r="A636" s="3"/>
    </row>
    <row r="637" spans="1:1" ht="15.5" x14ac:dyDescent="0.35">
      <c r="A637" s="3"/>
    </row>
    <row r="638" spans="1:1" ht="15.5" x14ac:dyDescent="0.35">
      <c r="A638" s="3"/>
    </row>
    <row r="639" spans="1:1" ht="15.5" x14ac:dyDescent="0.35">
      <c r="A639" s="3"/>
    </row>
    <row r="640" spans="1:1" ht="15.5" x14ac:dyDescent="0.35">
      <c r="A640" s="3"/>
    </row>
    <row r="641" spans="1:1" ht="15.5" x14ac:dyDescent="0.35">
      <c r="A641" s="3"/>
    </row>
    <row r="642" spans="1:1" ht="15.5" x14ac:dyDescent="0.35">
      <c r="A642" s="3"/>
    </row>
    <row r="643" spans="1:1" ht="15.5" x14ac:dyDescent="0.35">
      <c r="A643" s="3"/>
    </row>
    <row r="644" spans="1:1" ht="15.5" x14ac:dyDescent="0.35">
      <c r="A644" s="3"/>
    </row>
    <row r="645" spans="1:1" ht="15.5" x14ac:dyDescent="0.35">
      <c r="A645" s="3"/>
    </row>
    <row r="646" spans="1:1" ht="15.5" x14ac:dyDescent="0.35">
      <c r="A646" s="3"/>
    </row>
    <row r="647" spans="1:1" ht="15.5" x14ac:dyDescent="0.35">
      <c r="A647" s="3"/>
    </row>
    <row r="648" spans="1:1" ht="15.5" x14ac:dyDescent="0.35">
      <c r="A648" s="3"/>
    </row>
    <row r="649" spans="1:1" ht="15.5" x14ac:dyDescent="0.35">
      <c r="A649" s="3"/>
    </row>
    <row r="650" spans="1:1" ht="15.5" x14ac:dyDescent="0.35">
      <c r="A650" s="3"/>
    </row>
    <row r="651" spans="1:1" ht="15.5" x14ac:dyDescent="0.35">
      <c r="A651" s="3"/>
    </row>
    <row r="652" spans="1:1" ht="15.5" x14ac:dyDescent="0.35">
      <c r="A652" s="3"/>
    </row>
    <row r="653" spans="1:1" ht="15.5" x14ac:dyDescent="0.35">
      <c r="A653" s="3"/>
    </row>
    <row r="654" spans="1:1" ht="15.5" x14ac:dyDescent="0.35">
      <c r="A654" s="3"/>
    </row>
    <row r="655" spans="1:1" ht="15.5" x14ac:dyDescent="0.35">
      <c r="A655" s="3"/>
    </row>
    <row r="656" spans="1:1" ht="15.5" x14ac:dyDescent="0.35">
      <c r="A656" s="3"/>
    </row>
    <row r="657" spans="1:1" ht="15.5" x14ac:dyDescent="0.35">
      <c r="A657" s="3"/>
    </row>
    <row r="658" spans="1:1" ht="15.5" x14ac:dyDescent="0.35">
      <c r="A658" s="3"/>
    </row>
    <row r="659" spans="1:1" ht="15.5" x14ac:dyDescent="0.35">
      <c r="A659" s="3"/>
    </row>
    <row r="660" spans="1:1" ht="15.5" x14ac:dyDescent="0.35">
      <c r="A660" s="3"/>
    </row>
    <row r="661" spans="1:1" ht="15.5" x14ac:dyDescent="0.35">
      <c r="A661" s="3"/>
    </row>
    <row r="662" spans="1:1" ht="15.5" x14ac:dyDescent="0.35">
      <c r="A662" s="3"/>
    </row>
    <row r="663" spans="1:1" ht="15.5" x14ac:dyDescent="0.35">
      <c r="A663" s="3"/>
    </row>
    <row r="664" spans="1:1" ht="15.5" x14ac:dyDescent="0.35">
      <c r="A664" s="3"/>
    </row>
    <row r="665" spans="1:1" ht="15.5" x14ac:dyDescent="0.35">
      <c r="A665" s="3"/>
    </row>
    <row r="666" spans="1:1" ht="15.5" x14ac:dyDescent="0.35">
      <c r="A666" s="3"/>
    </row>
    <row r="667" spans="1:1" ht="15.5" x14ac:dyDescent="0.35">
      <c r="A667" s="3"/>
    </row>
    <row r="668" spans="1:1" ht="15.5" x14ac:dyDescent="0.35">
      <c r="A668" s="3"/>
    </row>
    <row r="669" spans="1:1" ht="15.5" x14ac:dyDescent="0.35">
      <c r="A669" s="3"/>
    </row>
    <row r="670" spans="1:1" ht="15.5" x14ac:dyDescent="0.35">
      <c r="A670" s="3"/>
    </row>
    <row r="671" spans="1:1" ht="15.5" x14ac:dyDescent="0.35">
      <c r="A671" s="3"/>
    </row>
    <row r="672" spans="1:1" ht="15.5" x14ac:dyDescent="0.35">
      <c r="A672" s="3"/>
    </row>
    <row r="673" spans="1:1" ht="15.5" x14ac:dyDescent="0.35">
      <c r="A673" s="3"/>
    </row>
    <row r="674" spans="1:1" ht="15.5" x14ac:dyDescent="0.35">
      <c r="A674" s="3"/>
    </row>
    <row r="675" spans="1:1" ht="15.5" x14ac:dyDescent="0.35">
      <c r="A675" s="3"/>
    </row>
    <row r="676" spans="1:1" ht="15.5" x14ac:dyDescent="0.35">
      <c r="A676" s="3"/>
    </row>
    <row r="677" spans="1:1" ht="15.5" x14ac:dyDescent="0.35">
      <c r="A677" s="3"/>
    </row>
    <row r="678" spans="1:1" ht="15.5" x14ac:dyDescent="0.35">
      <c r="A678" s="3"/>
    </row>
    <row r="679" spans="1:1" ht="15.5" x14ac:dyDescent="0.35">
      <c r="A679" s="3"/>
    </row>
    <row r="680" spans="1:1" ht="15.5" x14ac:dyDescent="0.35">
      <c r="A680" s="3"/>
    </row>
    <row r="681" spans="1:1" ht="15.5" x14ac:dyDescent="0.35">
      <c r="A681" s="3"/>
    </row>
    <row r="682" spans="1:1" ht="15.5" x14ac:dyDescent="0.35">
      <c r="A682" s="3"/>
    </row>
    <row r="683" spans="1:1" ht="15.5" x14ac:dyDescent="0.35">
      <c r="A683" s="3"/>
    </row>
    <row r="684" spans="1:1" ht="15.5" x14ac:dyDescent="0.35">
      <c r="A684" s="3"/>
    </row>
    <row r="685" spans="1:1" ht="15.5" x14ac:dyDescent="0.35">
      <c r="A685" s="3"/>
    </row>
    <row r="686" spans="1:1" ht="15.5" x14ac:dyDescent="0.35">
      <c r="A686" s="3"/>
    </row>
    <row r="687" spans="1:1" ht="15.5" x14ac:dyDescent="0.35">
      <c r="A687" s="3"/>
    </row>
    <row r="688" spans="1:1" ht="15.5" x14ac:dyDescent="0.35">
      <c r="A688" s="3"/>
    </row>
    <row r="689" spans="1:1" ht="15.5" x14ac:dyDescent="0.35">
      <c r="A689" s="3"/>
    </row>
    <row r="690" spans="1:1" ht="15.5" x14ac:dyDescent="0.35">
      <c r="A690" s="3"/>
    </row>
    <row r="691" spans="1:1" ht="15.5" x14ac:dyDescent="0.35">
      <c r="A691" s="3"/>
    </row>
    <row r="692" spans="1:1" ht="15.5" x14ac:dyDescent="0.35">
      <c r="A692" s="3"/>
    </row>
    <row r="693" spans="1:1" ht="15.5" x14ac:dyDescent="0.35">
      <c r="A693" s="3"/>
    </row>
    <row r="694" spans="1:1" ht="15.5" x14ac:dyDescent="0.35">
      <c r="A694" s="3"/>
    </row>
    <row r="695" spans="1:1" ht="15.5" x14ac:dyDescent="0.35">
      <c r="A695" s="3"/>
    </row>
    <row r="696" spans="1:1" ht="15.5" x14ac:dyDescent="0.35">
      <c r="A696" s="3"/>
    </row>
    <row r="697" spans="1:1" ht="15.5" x14ac:dyDescent="0.35">
      <c r="A697" s="3"/>
    </row>
    <row r="698" spans="1:1" ht="15.5" x14ac:dyDescent="0.35">
      <c r="A698" s="3"/>
    </row>
    <row r="699" spans="1:1" ht="15.5" x14ac:dyDescent="0.35">
      <c r="A699" s="3"/>
    </row>
    <row r="700" spans="1:1" ht="15.5" x14ac:dyDescent="0.35">
      <c r="A700" s="3"/>
    </row>
    <row r="701" spans="1:1" ht="15.5" x14ac:dyDescent="0.35">
      <c r="A701" s="3"/>
    </row>
    <row r="702" spans="1:1" ht="15.5" x14ac:dyDescent="0.35">
      <c r="A702" s="3"/>
    </row>
    <row r="703" spans="1:1" ht="15.5" x14ac:dyDescent="0.35">
      <c r="A703" s="3"/>
    </row>
    <row r="704" spans="1:1" ht="15.5" x14ac:dyDescent="0.35">
      <c r="A704" s="3"/>
    </row>
    <row r="705" spans="1:1" ht="15.5" x14ac:dyDescent="0.35">
      <c r="A705" s="3"/>
    </row>
    <row r="706" spans="1:1" ht="15.5" x14ac:dyDescent="0.35">
      <c r="A706" s="3"/>
    </row>
    <row r="707" spans="1:1" ht="15.5" x14ac:dyDescent="0.35">
      <c r="A707" s="3"/>
    </row>
    <row r="708" spans="1:1" ht="15.5" x14ac:dyDescent="0.35">
      <c r="A708" s="3"/>
    </row>
    <row r="709" spans="1:1" ht="15.5" x14ac:dyDescent="0.35">
      <c r="A709" s="3"/>
    </row>
    <row r="710" spans="1:1" ht="15.5" x14ac:dyDescent="0.35">
      <c r="A710" s="3"/>
    </row>
    <row r="711" spans="1:1" ht="15.5" x14ac:dyDescent="0.35">
      <c r="A711" s="3"/>
    </row>
    <row r="712" spans="1:1" ht="15.5" x14ac:dyDescent="0.35">
      <c r="A712" s="3"/>
    </row>
    <row r="713" spans="1:1" ht="15.5" x14ac:dyDescent="0.35">
      <c r="A713" s="3"/>
    </row>
    <row r="714" spans="1:1" ht="15.5" x14ac:dyDescent="0.35">
      <c r="A714" s="3"/>
    </row>
    <row r="715" spans="1:1" ht="15.5" x14ac:dyDescent="0.35">
      <c r="A715" s="3"/>
    </row>
    <row r="716" spans="1:1" ht="15.5" x14ac:dyDescent="0.35">
      <c r="A716" s="3"/>
    </row>
    <row r="717" spans="1:1" ht="15.5" x14ac:dyDescent="0.35">
      <c r="A717" s="3"/>
    </row>
    <row r="718" spans="1:1" ht="15.5" x14ac:dyDescent="0.35">
      <c r="A718" s="3"/>
    </row>
    <row r="719" spans="1:1" ht="15.5" x14ac:dyDescent="0.35">
      <c r="A719" s="3"/>
    </row>
    <row r="720" spans="1:1" ht="15.5" x14ac:dyDescent="0.35">
      <c r="A720" s="3"/>
    </row>
    <row r="721" spans="1:1" ht="15.5" x14ac:dyDescent="0.35">
      <c r="A721" s="3"/>
    </row>
    <row r="722" spans="1:1" ht="15.5" x14ac:dyDescent="0.35">
      <c r="A722" s="3"/>
    </row>
    <row r="723" spans="1:1" ht="15.5" x14ac:dyDescent="0.35">
      <c r="A723" s="3"/>
    </row>
    <row r="724" spans="1:1" ht="15.5" x14ac:dyDescent="0.35">
      <c r="A724" s="3"/>
    </row>
    <row r="725" spans="1:1" ht="15.5" x14ac:dyDescent="0.35">
      <c r="A725" s="3"/>
    </row>
    <row r="726" spans="1:1" ht="15.5" x14ac:dyDescent="0.35">
      <c r="A726" s="3"/>
    </row>
    <row r="727" spans="1:1" ht="15.5" x14ac:dyDescent="0.35">
      <c r="A727" s="3"/>
    </row>
    <row r="728" spans="1:1" ht="15.5" x14ac:dyDescent="0.35">
      <c r="A728" s="3"/>
    </row>
    <row r="729" spans="1:1" ht="15.5" x14ac:dyDescent="0.35">
      <c r="A729" s="3"/>
    </row>
    <row r="730" spans="1:1" ht="15.5" x14ac:dyDescent="0.35">
      <c r="A730" s="3"/>
    </row>
    <row r="731" spans="1:1" ht="15.5" x14ac:dyDescent="0.35">
      <c r="A731" s="3"/>
    </row>
    <row r="732" spans="1:1" ht="15.5" x14ac:dyDescent="0.35">
      <c r="A732" s="3"/>
    </row>
    <row r="733" spans="1:1" ht="15.5" x14ac:dyDescent="0.35">
      <c r="A733" s="3"/>
    </row>
    <row r="734" spans="1:1" ht="15.5" x14ac:dyDescent="0.35">
      <c r="A734" s="3"/>
    </row>
    <row r="735" spans="1:1" ht="15.5" x14ac:dyDescent="0.35">
      <c r="A735" s="3"/>
    </row>
    <row r="736" spans="1:1" ht="15.5" x14ac:dyDescent="0.35">
      <c r="A736" s="3"/>
    </row>
    <row r="737" spans="1:1" ht="15.5" x14ac:dyDescent="0.35">
      <c r="A737" s="3"/>
    </row>
    <row r="738" spans="1:1" ht="15.5" x14ac:dyDescent="0.35">
      <c r="A738" s="3"/>
    </row>
    <row r="739" spans="1:1" ht="15.5" x14ac:dyDescent="0.35">
      <c r="A739" s="3"/>
    </row>
    <row r="740" spans="1:1" ht="15.5" x14ac:dyDescent="0.35">
      <c r="A740" s="3"/>
    </row>
    <row r="741" spans="1:1" ht="15.5" x14ac:dyDescent="0.35">
      <c r="A741" s="3"/>
    </row>
    <row r="742" spans="1:1" ht="15.5" x14ac:dyDescent="0.35">
      <c r="A742" s="3"/>
    </row>
    <row r="743" spans="1:1" ht="15.5" x14ac:dyDescent="0.35">
      <c r="A743" s="3"/>
    </row>
    <row r="744" spans="1:1" ht="15.5" x14ac:dyDescent="0.35">
      <c r="A744" s="3"/>
    </row>
    <row r="745" spans="1:1" ht="15.5" x14ac:dyDescent="0.35">
      <c r="A745" s="3"/>
    </row>
    <row r="746" spans="1:1" ht="15.5" x14ac:dyDescent="0.35">
      <c r="A746" s="3"/>
    </row>
    <row r="747" spans="1:1" ht="15.5" x14ac:dyDescent="0.35">
      <c r="A747" s="3"/>
    </row>
    <row r="748" spans="1:1" ht="15.5" x14ac:dyDescent="0.35">
      <c r="A748" s="3"/>
    </row>
    <row r="749" spans="1:1" ht="15.5" x14ac:dyDescent="0.35">
      <c r="A749" s="3"/>
    </row>
    <row r="750" spans="1:1" ht="15.5" x14ac:dyDescent="0.35">
      <c r="A750" s="3"/>
    </row>
    <row r="751" spans="1:1" ht="15.5" x14ac:dyDescent="0.35">
      <c r="A751" s="3"/>
    </row>
    <row r="752" spans="1:1" ht="15.5" x14ac:dyDescent="0.35">
      <c r="A752" s="3"/>
    </row>
    <row r="753" spans="1:1" ht="15.5" x14ac:dyDescent="0.35">
      <c r="A753" s="3"/>
    </row>
    <row r="754" spans="1:1" ht="15.5" x14ac:dyDescent="0.35">
      <c r="A754" s="3"/>
    </row>
    <row r="755" spans="1:1" ht="15.5" x14ac:dyDescent="0.35">
      <c r="A755" s="3"/>
    </row>
    <row r="756" spans="1:1" ht="15.5" x14ac:dyDescent="0.35">
      <c r="A756" s="3"/>
    </row>
    <row r="757" spans="1:1" ht="15.5" x14ac:dyDescent="0.35">
      <c r="A757" s="3"/>
    </row>
    <row r="758" spans="1:1" ht="15.5" x14ac:dyDescent="0.35">
      <c r="A758" s="3"/>
    </row>
    <row r="759" spans="1:1" ht="15.5" x14ac:dyDescent="0.35">
      <c r="A759" s="3"/>
    </row>
    <row r="760" spans="1:1" ht="15.5" x14ac:dyDescent="0.35">
      <c r="A760" s="3"/>
    </row>
    <row r="761" spans="1:1" ht="15.5" x14ac:dyDescent="0.35">
      <c r="A761" s="3"/>
    </row>
    <row r="762" spans="1:1" ht="15.5" x14ac:dyDescent="0.35">
      <c r="A762" s="3"/>
    </row>
    <row r="763" spans="1:1" ht="15.5" x14ac:dyDescent="0.35">
      <c r="A763" s="3"/>
    </row>
    <row r="764" spans="1:1" ht="15.5" x14ac:dyDescent="0.35">
      <c r="A764" s="3"/>
    </row>
    <row r="765" spans="1:1" ht="15.5" x14ac:dyDescent="0.35">
      <c r="A765" s="3"/>
    </row>
    <row r="766" spans="1:1" ht="15.5" x14ac:dyDescent="0.35">
      <c r="A766" s="3"/>
    </row>
    <row r="767" spans="1:1" ht="15.5" x14ac:dyDescent="0.35">
      <c r="A767" s="3"/>
    </row>
    <row r="768" spans="1:1" ht="15.5" x14ac:dyDescent="0.35">
      <c r="A768" s="3"/>
    </row>
    <row r="769" spans="1:1" ht="15.5" x14ac:dyDescent="0.35">
      <c r="A769" s="3"/>
    </row>
    <row r="770" spans="1:1" ht="15.5" x14ac:dyDescent="0.35">
      <c r="A770" s="3"/>
    </row>
    <row r="771" spans="1:1" ht="15.5" x14ac:dyDescent="0.35">
      <c r="A771" s="3"/>
    </row>
    <row r="772" spans="1:1" ht="15.5" x14ac:dyDescent="0.35">
      <c r="A772" s="3"/>
    </row>
    <row r="773" spans="1:1" ht="15.5" x14ac:dyDescent="0.35">
      <c r="A773" s="3"/>
    </row>
    <row r="774" spans="1:1" ht="15.5" x14ac:dyDescent="0.35">
      <c r="A774" s="3"/>
    </row>
    <row r="775" spans="1:1" ht="15.5" x14ac:dyDescent="0.35">
      <c r="A775" s="3"/>
    </row>
    <row r="776" spans="1:1" ht="15.5" x14ac:dyDescent="0.35">
      <c r="A776" s="3"/>
    </row>
    <row r="777" spans="1:1" ht="15.5" x14ac:dyDescent="0.35">
      <c r="A777" s="3"/>
    </row>
    <row r="778" spans="1:1" ht="15.5" x14ac:dyDescent="0.35">
      <c r="A778" s="3"/>
    </row>
    <row r="779" spans="1:1" ht="15.5" x14ac:dyDescent="0.35">
      <c r="A779" s="3"/>
    </row>
    <row r="780" spans="1:1" ht="15.5" x14ac:dyDescent="0.35">
      <c r="A780" s="3"/>
    </row>
    <row r="781" spans="1:1" ht="15.5" x14ac:dyDescent="0.35">
      <c r="A781" s="3"/>
    </row>
    <row r="782" spans="1:1" ht="15.5" x14ac:dyDescent="0.35">
      <c r="A782" s="3"/>
    </row>
    <row r="783" spans="1:1" ht="15.5" x14ac:dyDescent="0.35">
      <c r="A783" s="3"/>
    </row>
    <row r="784" spans="1:1" ht="15.5" x14ac:dyDescent="0.35">
      <c r="A784" s="3"/>
    </row>
    <row r="785" spans="1:1" ht="15.5" x14ac:dyDescent="0.35">
      <c r="A785" s="3"/>
    </row>
    <row r="786" spans="1:1" ht="15.5" x14ac:dyDescent="0.35">
      <c r="A786" s="3"/>
    </row>
    <row r="787" spans="1:1" ht="15.5" x14ac:dyDescent="0.35">
      <c r="A787" s="3"/>
    </row>
    <row r="788" spans="1:1" ht="15.5" x14ac:dyDescent="0.35">
      <c r="A788" s="3"/>
    </row>
    <row r="789" spans="1:1" ht="15.5" x14ac:dyDescent="0.35">
      <c r="A789" s="3"/>
    </row>
    <row r="790" spans="1:1" ht="15.5" x14ac:dyDescent="0.35">
      <c r="A790" s="3"/>
    </row>
    <row r="791" spans="1:1" ht="15.5" x14ac:dyDescent="0.35">
      <c r="A791" s="3"/>
    </row>
    <row r="792" spans="1:1" ht="15.5" x14ac:dyDescent="0.35">
      <c r="A792" s="3"/>
    </row>
    <row r="793" spans="1:1" ht="15.5" x14ac:dyDescent="0.35">
      <c r="A793" s="3"/>
    </row>
    <row r="794" spans="1:1" ht="15.5" x14ac:dyDescent="0.35">
      <c r="A794" s="3"/>
    </row>
    <row r="795" spans="1:1" ht="15.5" x14ac:dyDescent="0.35">
      <c r="A795" s="3"/>
    </row>
    <row r="796" spans="1:1" ht="15.5" x14ac:dyDescent="0.35">
      <c r="A796" s="3"/>
    </row>
    <row r="797" spans="1:1" ht="15.5" x14ac:dyDescent="0.35">
      <c r="A797" s="3"/>
    </row>
    <row r="798" spans="1:1" ht="15.5" x14ac:dyDescent="0.35">
      <c r="A798" s="3"/>
    </row>
    <row r="799" spans="1:1" ht="15.5" x14ac:dyDescent="0.35">
      <c r="A799" s="3"/>
    </row>
    <row r="800" spans="1:1" ht="15.5" x14ac:dyDescent="0.35">
      <c r="A800" s="3"/>
    </row>
    <row r="801" spans="1:1" ht="15.5" x14ac:dyDescent="0.35">
      <c r="A801" s="3"/>
    </row>
    <row r="802" spans="1:1" ht="15.5" x14ac:dyDescent="0.35">
      <c r="A802" s="3"/>
    </row>
    <row r="803" spans="1:1" ht="15.5" x14ac:dyDescent="0.35">
      <c r="A803" s="3"/>
    </row>
    <row r="804" spans="1:1" ht="15.5" x14ac:dyDescent="0.35">
      <c r="A804" s="3"/>
    </row>
    <row r="805" spans="1:1" ht="15.5" x14ac:dyDescent="0.35">
      <c r="A805" s="3"/>
    </row>
    <row r="806" spans="1:1" ht="15.5" x14ac:dyDescent="0.35">
      <c r="A806" s="3"/>
    </row>
    <row r="807" spans="1:1" ht="15.5" x14ac:dyDescent="0.35">
      <c r="A807" s="3"/>
    </row>
    <row r="808" spans="1:1" ht="15.5" x14ac:dyDescent="0.35">
      <c r="A808" s="3"/>
    </row>
    <row r="809" spans="1:1" ht="15.5" x14ac:dyDescent="0.35">
      <c r="A809" s="3"/>
    </row>
    <row r="810" spans="1:1" ht="15.5" x14ac:dyDescent="0.35">
      <c r="A810" s="3"/>
    </row>
    <row r="811" spans="1:1" ht="15.5" x14ac:dyDescent="0.35">
      <c r="A811" s="3"/>
    </row>
    <row r="812" spans="1:1" ht="15.5" x14ac:dyDescent="0.35">
      <c r="A812" s="3"/>
    </row>
    <row r="813" spans="1:1" ht="15.5" x14ac:dyDescent="0.35">
      <c r="A813" s="3"/>
    </row>
    <row r="814" spans="1:1" ht="15.5" x14ac:dyDescent="0.35">
      <c r="A814" s="3"/>
    </row>
    <row r="815" spans="1:1" ht="15.5" x14ac:dyDescent="0.35">
      <c r="A815" s="3"/>
    </row>
    <row r="816" spans="1:1" ht="15.5" x14ac:dyDescent="0.35">
      <c r="A816" s="3"/>
    </row>
    <row r="817" spans="1:1" ht="15.5" x14ac:dyDescent="0.35">
      <c r="A817" s="3"/>
    </row>
    <row r="818" spans="1:1" ht="15.5" x14ac:dyDescent="0.35">
      <c r="A818" s="3"/>
    </row>
    <row r="819" spans="1:1" ht="15.5" x14ac:dyDescent="0.35">
      <c r="A819" s="3"/>
    </row>
    <row r="820" spans="1:1" ht="15.5" x14ac:dyDescent="0.35">
      <c r="A820" s="3"/>
    </row>
    <row r="821" spans="1:1" ht="15.5" x14ac:dyDescent="0.35">
      <c r="A821" s="3"/>
    </row>
    <row r="822" spans="1:1" ht="15.5" x14ac:dyDescent="0.35">
      <c r="A822" s="3"/>
    </row>
    <row r="823" spans="1:1" ht="15.5" x14ac:dyDescent="0.35">
      <c r="A823" s="3"/>
    </row>
    <row r="824" spans="1:1" ht="15.5" x14ac:dyDescent="0.35">
      <c r="A824" s="3"/>
    </row>
    <row r="825" spans="1:1" ht="15.5" x14ac:dyDescent="0.35">
      <c r="A825" s="3"/>
    </row>
    <row r="826" spans="1:1" ht="15.5" x14ac:dyDescent="0.35">
      <c r="A826" s="3"/>
    </row>
    <row r="827" spans="1:1" ht="15.5" x14ac:dyDescent="0.35">
      <c r="A827" s="3"/>
    </row>
    <row r="828" spans="1:1" ht="15.5" x14ac:dyDescent="0.35">
      <c r="A828" s="3"/>
    </row>
    <row r="829" spans="1:1" ht="15.5" x14ac:dyDescent="0.35">
      <c r="A829" s="3"/>
    </row>
    <row r="830" spans="1:1" ht="15.5" x14ac:dyDescent="0.35">
      <c r="A830" s="3"/>
    </row>
    <row r="831" spans="1:1" ht="15.5" x14ac:dyDescent="0.35">
      <c r="A831" s="3"/>
    </row>
    <row r="832" spans="1:1" ht="15.5" x14ac:dyDescent="0.35">
      <c r="A832" s="3"/>
    </row>
    <row r="833" spans="1:1" ht="15.5" x14ac:dyDescent="0.35">
      <c r="A833" s="3"/>
    </row>
    <row r="834" spans="1:1" ht="15.5" x14ac:dyDescent="0.35">
      <c r="A834" s="3"/>
    </row>
    <row r="835" spans="1:1" ht="15.5" x14ac:dyDescent="0.35">
      <c r="A835" s="3"/>
    </row>
    <row r="836" spans="1:1" ht="15.5" x14ac:dyDescent="0.35">
      <c r="A836" s="3"/>
    </row>
    <row r="837" spans="1:1" ht="15.5" x14ac:dyDescent="0.35">
      <c r="A837" s="3"/>
    </row>
    <row r="838" spans="1:1" ht="15.5" x14ac:dyDescent="0.35">
      <c r="A838" s="3"/>
    </row>
    <row r="839" spans="1:1" ht="15.5" x14ac:dyDescent="0.35">
      <c r="A839" s="3"/>
    </row>
    <row r="840" spans="1:1" ht="15.5" x14ac:dyDescent="0.35">
      <c r="A840" s="3"/>
    </row>
    <row r="841" spans="1:1" ht="15.5" x14ac:dyDescent="0.35">
      <c r="A841" s="3"/>
    </row>
    <row r="842" spans="1:1" ht="15.5" x14ac:dyDescent="0.35">
      <c r="A842" s="3"/>
    </row>
    <row r="843" spans="1:1" ht="15.5" x14ac:dyDescent="0.35">
      <c r="A843" s="3"/>
    </row>
    <row r="844" spans="1:1" ht="15.5" x14ac:dyDescent="0.35">
      <c r="A844" s="3"/>
    </row>
    <row r="845" spans="1:1" ht="15.5" x14ac:dyDescent="0.35">
      <c r="A845" s="3"/>
    </row>
    <row r="846" spans="1:1" ht="15.5" x14ac:dyDescent="0.35">
      <c r="A846" s="3"/>
    </row>
    <row r="847" spans="1:1" ht="15.5" x14ac:dyDescent="0.35">
      <c r="A847" s="3"/>
    </row>
    <row r="848" spans="1:1" ht="15.5" x14ac:dyDescent="0.35">
      <c r="A848" s="3"/>
    </row>
    <row r="849" spans="1:1" ht="15.5" x14ac:dyDescent="0.35">
      <c r="A849" s="3"/>
    </row>
    <row r="850" spans="1:1" ht="15.5" x14ac:dyDescent="0.35">
      <c r="A850" s="3"/>
    </row>
    <row r="851" spans="1:1" ht="15.5" x14ac:dyDescent="0.35">
      <c r="A851" s="3"/>
    </row>
    <row r="852" spans="1:1" ht="15.5" x14ac:dyDescent="0.35">
      <c r="A852" s="3"/>
    </row>
    <row r="853" spans="1:1" ht="15.5" x14ac:dyDescent="0.35">
      <c r="A853" s="3"/>
    </row>
    <row r="854" spans="1:1" ht="15.5" x14ac:dyDescent="0.35">
      <c r="A854" s="3"/>
    </row>
    <row r="855" spans="1:1" ht="15.5" x14ac:dyDescent="0.35">
      <c r="A855" s="3"/>
    </row>
    <row r="856" spans="1:1" ht="15.5" x14ac:dyDescent="0.35">
      <c r="A856" s="3"/>
    </row>
    <row r="857" spans="1:1" ht="15.5" x14ac:dyDescent="0.35">
      <c r="A857" s="3"/>
    </row>
    <row r="858" spans="1:1" ht="15.5" x14ac:dyDescent="0.35">
      <c r="A858" s="3"/>
    </row>
    <row r="859" spans="1:1" ht="15.5" x14ac:dyDescent="0.35">
      <c r="A859" s="3"/>
    </row>
    <row r="860" spans="1:1" ht="15.5" x14ac:dyDescent="0.35">
      <c r="A860" s="3"/>
    </row>
    <row r="861" spans="1:1" ht="15.5" x14ac:dyDescent="0.35">
      <c r="A861" s="3"/>
    </row>
    <row r="862" spans="1:1" ht="15.5" x14ac:dyDescent="0.35">
      <c r="A862" s="3"/>
    </row>
    <row r="863" spans="1:1" ht="15.5" x14ac:dyDescent="0.35">
      <c r="A863" s="3"/>
    </row>
    <row r="864" spans="1:1" ht="15.5" x14ac:dyDescent="0.35">
      <c r="A864" s="3"/>
    </row>
    <row r="865" spans="1:1" ht="15.5" x14ac:dyDescent="0.35">
      <c r="A865" s="3"/>
    </row>
    <row r="866" spans="1:1" ht="15.5" x14ac:dyDescent="0.35">
      <c r="A866" s="3"/>
    </row>
    <row r="867" spans="1:1" ht="15.5" x14ac:dyDescent="0.35">
      <c r="A867" s="3"/>
    </row>
    <row r="868" spans="1:1" ht="15.5" x14ac:dyDescent="0.35">
      <c r="A868" s="3"/>
    </row>
    <row r="869" spans="1:1" ht="15.5" x14ac:dyDescent="0.35">
      <c r="A869" s="3"/>
    </row>
    <row r="870" spans="1:1" ht="15.5" x14ac:dyDescent="0.35">
      <c r="A870" s="3"/>
    </row>
    <row r="871" spans="1:1" ht="15.5" x14ac:dyDescent="0.35">
      <c r="A871" s="3"/>
    </row>
    <row r="872" spans="1:1" ht="15.5" x14ac:dyDescent="0.35">
      <c r="A872" s="3"/>
    </row>
    <row r="873" spans="1:1" ht="15.5" x14ac:dyDescent="0.35">
      <c r="A873" s="3"/>
    </row>
    <row r="874" spans="1:1" ht="15.5" x14ac:dyDescent="0.35">
      <c r="A874" s="3"/>
    </row>
    <row r="875" spans="1:1" ht="15.5" x14ac:dyDescent="0.35">
      <c r="A875" s="3"/>
    </row>
    <row r="876" spans="1:1" ht="15.5" x14ac:dyDescent="0.35">
      <c r="A876" s="3"/>
    </row>
    <row r="877" spans="1:1" ht="15.5" x14ac:dyDescent="0.35">
      <c r="A877" s="3"/>
    </row>
    <row r="878" spans="1:1" ht="15.5" x14ac:dyDescent="0.35">
      <c r="A878" s="3"/>
    </row>
    <row r="879" spans="1:1" ht="15.5" x14ac:dyDescent="0.35">
      <c r="A879" s="3"/>
    </row>
    <row r="880" spans="1:1" ht="15.5" x14ac:dyDescent="0.35">
      <c r="A880" s="3"/>
    </row>
    <row r="881" spans="1:1" ht="15.5" x14ac:dyDescent="0.35">
      <c r="A881" s="3"/>
    </row>
    <row r="882" spans="1:1" ht="15.5" x14ac:dyDescent="0.35">
      <c r="A882" s="3"/>
    </row>
    <row r="883" spans="1:1" ht="15.5" x14ac:dyDescent="0.35">
      <c r="A883" s="3"/>
    </row>
    <row r="884" spans="1:1" ht="15.5" x14ac:dyDescent="0.35">
      <c r="A884" s="3"/>
    </row>
    <row r="885" spans="1:1" ht="15.5" x14ac:dyDescent="0.35">
      <c r="A885" s="3"/>
    </row>
    <row r="886" spans="1:1" ht="15.5" x14ac:dyDescent="0.35">
      <c r="A886" s="3"/>
    </row>
    <row r="887" spans="1:1" ht="15.5" x14ac:dyDescent="0.35">
      <c r="A887" s="3"/>
    </row>
    <row r="888" spans="1:1" ht="15.5" x14ac:dyDescent="0.35">
      <c r="A888" s="3"/>
    </row>
    <row r="889" spans="1:1" ht="15.5" x14ac:dyDescent="0.35">
      <c r="A889" s="3"/>
    </row>
    <row r="890" spans="1:1" ht="15.5" x14ac:dyDescent="0.35">
      <c r="A890" s="3"/>
    </row>
    <row r="891" spans="1:1" ht="15.5" x14ac:dyDescent="0.35">
      <c r="A891" s="3"/>
    </row>
    <row r="892" spans="1:1" ht="15.5" x14ac:dyDescent="0.35">
      <c r="A892" s="3"/>
    </row>
    <row r="893" spans="1:1" ht="15.5" x14ac:dyDescent="0.35">
      <c r="A893" s="3"/>
    </row>
    <row r="894" spans="1:1" ht="15.5" x14ac:dyDescent="0.35">
      <c r="A894" s="3"/>
    </row>
    <row r="895" spans="1:1" ht="15.5" x14ac:dyDescent="0.35">
      <c r="A895" s="3"/>
    </row>
    <row r="896" spans="1:1" ht="15.5" x14ac:dyDescent="0.35">
      <c r="A896" s="3"/>
    </row>
    <row r="897" spans="1:1" ht="15.5" x14ac:dyDescent="0.35">
      <c r="A897" s="3"/>
    </row>
    <row r="898" spans="1:1" ht="15.5" x14ac:dyDescent="0.35">
      <c r="A898" s="3"/>
    </row>
    <row r="899" spans="1:1" ht="15.5" x14ac:dyDescent="0.35">
      <c r="A899" s="3"/>
    </row>
    <row r="900" spans="1:1" ht="15.5" x14ac:dyDescent="0.35">
      <c r="A900" s="3"/>
    </row>
    <row r="901" spans="1:1" ht="15.5" x14ac:dyDescent="0.35">
      <c r="A901" s="3"/>
    </row>
    <row r="902" spans="1:1" ht="15.5" x14ac:dyDescent="0.35">
      <c r="A902" s="3"/>
    </row>
    <row r="903" spans="1:1" ht="15.5" x14ac:dyDescent="0.35">
      <c r="A903" s="3"/>
    </row>
    <row r="904" spans="1:1" ht="15.5" x14ac:dyDescent="0.35">
      <c r="A904" s="3"/>
    </row>
    <row r="905" spans="1:1" ht="15.5" x14ac:dyDescent="0.35">
      <c r="A905" s="3"/>
    </row>
    <row r="906" spans="1:1" ht="15.5" x14ac:dyDescent="0.35">
      <c r="A906" s="3"/>
    </row>
    <row r="907" spans="1:1" ht="15.5" x14ac:dyDescent="0.35">
      <c r="A907" s="3"/>
    </row>
    <row r="908" spans="1:1" ht="15.5" x14ac:dyDescent="0.35">
      <c r="A908" s="3"/>
    </row>
    <row r="909" spans="1:1" ht="15.5" x14ac:dyDescent="0.35">
      <c r="A909" s="3"/>
    </row>
    <row r="910" spans="1:1" ht="15.5" x14ac:dyDescent="0.35">
      <c r="A910" s="3"/>
    </row>
    <row r="911" spans="1:1" ht="15.5" x14ac:dyDescent="0.35">
      <c r="A911" s="3"/>
    </row>
    <row r="912" spans="1:1" ht="15.5" x14ac:dyDescent="0.35">
      <c r="A912" s="3"/>
    </row>
    <row r="913" spans="1:1" ht="15.5" x14ac:dyDescent="0.35">
      <c r="A913" s="3"/>
    </row>
    <row r="914" spans="1:1" ht="15.5" x14ac:dyDescent="0.35">
      <c r="A914" s="3"/>
    </row>
    <row r="915" spans="1:1" ht="15.5" x14ac:dyDescent="0.35">
      <c r="A915" s="3"/>
    </row>
    <row r="916" spans="1:1" ht="15.5" x14ac:dyDescent="0.35">
      <c r="A916" s="3"/>
    </row>
    <row r="917" spans="1:1" ht="15.5" x14ac:dyDescent="0.35">
      <c r="A917" s="3"/>
    </row>
    <row r="918" spans="1:1" ht="15.5" x14ac:dyDescent="0.35">
      <c r="A918" s="3"/>
    </row>
    <row r="919" spans="1:1" ht="15.5" x14ac:dyDescent="0.35">
      <c r="A919" s="3"/>
    </row>
    <row r="920" spans="1:1" ht="15.5" x14ac:dyDescent="0.35">
      <c r="A920" s="3"/>
    </row>
    <row r="921" spans="1:1" ht="15.5" x14ac:dyDescent="0.35">
      <c r="A921" s="3"/>
    </row>
    <row r="922" spans="1:1" ht="15.5" x14ac:dyDescent="0.35">
      <c r="A922" s="3"/>
    </row>
    <row r="923" spans="1:1" ht="15.5" x14ac:dyDescent="0.35">
      <c r="A923" s="3"/>
    </row>
    <row r="924" spans="1:1" ht="15.5" x14ac:dyDescent="0.35">
      <c r="A924" s="3"/>
    </row>
    <row r="925" spans="1:1" ht="15.5" x14ac:dyDescent="0.35">
      <c r="A925" s="3"/>
    </row>
    <row r="926" spans="1:1" ht="15.5" x14ac:dyDescent="0.35">
      <c r="A926" s="3"/>
    </row>
    <row r="927" spans="1:1" ht="15.5" x14ac:dyDescent="0.35">
      <c r="A927" s="3"/>
    </row>
    <row r="928" spans="1:1" ht="15.5" x14ac:dyDescent="0.35">
      <c r="A928" s="3"/>
    </row>
    <row r="929" spans="1:1" ht="15.5" x14ac:dyDescent="0.35">
      <c r="A929" s="3"/>
    </row>
    <row r="930" spans="1:1" ht="15.5" x14ac:dyDescent="0.35">
      <c r="A930" s="3"/>
    </row>
    <row r="931" spans="1:1" ht="15.5" x14ac:dyDescent="0.35">
      <c r="A931" s="3"/>
    </row>
    <row r="932" spans="1:1" ht="15.5" x14ac:dyDescent="0.35">
      <c r="A932" s="3"/>
    </row>
    <row r="933" spans="1:1" ht="15.5" x14ac:dyDescent="0.35">
      <c r="A933" s="3"/>
    </row>
    <row r="934" spans="1:1" ht="15.5" x14ac:dyDescent="0.35">
      <c r="A934" s="3"/>
    </row>
    <row r="935" spans="1:1" ht="15.5" x14ac:dyDescent="0.35">
      <c r="A935" s="3"/>
    </row>
    <row r="936" spans="1:1" ht="15.5" x14ac:dyDescent="0.35">
      <c r="A936" s="3"/>
    </row>
    <row r="937" spans="1:1" ht="15.5" x14ac:dyDescent="0.35">
      <c r="A937" s="3"/>
    </row>
    <row r="938" spans="1:1" ht="15.5" x14ac:dyDescent="0.35">
      <c r="A938" s="3"/>
    </row>
    <row r="939" spans="1:1" ht="15.5" x14ac:dyDescent="0.35">
      <c r="A939" s="3"/>
    </row>
    <row r="940" spans="1:1" ht="15.5" x14ac:dyDescent="0.35">
      <c r="A940" s="3"/>
    </row>
    <row r="941" spans="1:1" ht="15.5" x14ac:dyDescent="0.35">
      <c r="A941" s="3"/>
    </row>
    <row r="942" spans="1:1" ht="15.5" x14ac:dyDescent="0.35">
      <c r="A942" s="3"/>
    </row>
    <row r="943" spans="1:1" ht="15.5" x14ac:dyDescent="0.35">
      <c r="A943" s="3"/>
    </row>
    <row r="944" spans="1:1" ht="15.5" x14ac:dyDescent="0.35">
      <c r="A944" s="3"/>
    </row>
    <row r="945" spans="1:1" ht="15.5" x14ac:dyDescent="0.35">
      <c r="A945" s="3"/>
    </row>
    <row r="946" spans="1:1" ht="15.5" x14ac:dyDescent="0.35">
      <c r="A946" s="3"/>
    </row>
    <row r="947" spans="1:1" ht="15.5" x14ac:dyDescent="0.35">
      <c r="A947" s="3"/>
    </row>
    <row r="948" spans="1:1" ht="15.5" x14ac:dyDescent="0.35">
      <c r="A948" s="3"/>
    </row>
    <row r="949" spans="1:1" ht="15.5" x14ac:dyDescent="0.35">
      <c r="A949" s="3"/>
    </row>
    <row r="950" spans="1:1" ht="15.5" x14ac:dyDescent="0.35">
      <c r="A950" s="3"/>
    </row>
    <row r="951" spans="1:1" ht="15.5" x14ac:dyDescent="0.35">
      <c r="A951" s="3"/>
    </row>
    <row r="952" spans="1:1" ht="15.5" x14ac:dyDescent="0.35">
      <c r="A952" s="3"/>
    </row>
    <row r="953" spans="1:1" ht="15.5" x14ac:dyDescent="0.35">
      <c r="A953" s="3"/>
    </row>
    <row r="954" spans="1:1" ht="15.5" x14ac:dyDescent="0.35">
      <c r="A954" s="3"/>
    </row>
    <row r="955" spans="1:1" ht="15.5" x14ac:dyDescent="0.35">
      <c r="A955" s="3"/>
    </row>
    <row r="956" spans="1:1" ht="15.5" x14ac:dyDescent="0.35">
      <c r="A956" s="3"/>
    </row>
    <row r="957" spans="1:1" ht="15.5" x14ac:dyDescent="0.35">
      <c r="A957" s="3"/>
    </row>
    <row r="958" spans="1:1" ht="15.5" x14ac:dyDescent="0.35">
      <c r="A958" s="3"/>
    </row>
    <row r="959" spans="1:1" ht="15.5" x14ac:dyDescent="0.35">
      <c r="A959" s="3"/>
    </row>
    <row r="960" spans="1:1" ht="15.5" x14ac:dyDescent="0.35">
      <c r="A960" s="3"/>
    </row>
    <row r="961" spans="1:1" ht="15.5" x14ac:dyDescent="0.35">
      <c r="A961" s="3"/>
    </row>
    <row r="962" spans="1:1" ht="15.5" x14ac:dyDescent="0.35">
      <c r="A962" s="3"/>
    </row>
    <row r="963" spans="1:1" ht="15.5" x14ac:dyDescent="0.35">
      <c r="A963" s="3"/>
    </row>
    <row r="964" spans="1:1" ht="15.5" x14ac:dyDescent="0.35">
      <c r="A964" s="3"/>
    </row>
    <row r="965" spans="1:1" ht="15.5" x14ac:dyDescent="0.35">
      <c r="A965" s="3"/>
    </row>
    <row r="966" spans="1:1" ht="15.5" x14ac:dyDescent="0.35">
      <c r="A966" s="3"/>
    </row>
    <row r="967" spans="1:1" ht="15.5" x14ac:dyDescent="0.35">
      <c r="A967" s="3"/>
    </row>
    <row r="968" spans="1:1" ht="15.5" x14ac:dyDescent="0.35">
      <c r="A968" s="3"/>
    </row>
    <row r="969" spans="1:1" ht="15.5" x14ac:dyDescent="0.35">
      <c r="A969" s="3"/>
    </row>
    <row r="970" spans="1:1" ht="15.5" x14ac:dyDescent="0.35">
      <c r="A970" s="3"/>
    </row>
    <row r="971" spans="1:1" ht="15.5" x14ac:dyDescent="0.35">
      <c r="A971" s="3"/>
    </row>
    <row r="972" spans="1:1" ht="15.5" x14ac:dyDescent="0.35">
      <c r="A972" s="3"/>
    </row>
    <row r="973" spans="1:1" ht="15.5" x14ac:dyDescent="0.35">
      <c r="A973" s="3"/>
    </row>
    <row r="974" spans="1:1" ht="15.5" x14ac:dyDescent="0.35">
      <c r="A974" s="3"/>
    </row>
    <row r="975" spans="1:1" ht="15.5" x14ac:dyDescent="0.35">
      <c r="A975" s="3"/>
    </row>
    <row r="976" spans="1:1" ht="15.5" x14ac:dyDescent="0.35">
      <c r="A976" s="3"/>
    </row>
    <row r="977" spans="1:1" ht="15.5" x14ac:dyDescent="0.35">
      <c r="A977" s="3"/>
    </row>
    <row r="978" spans="1:1" ht="15.5" x14ac:dyDescent="0.35">
      <c r="A978" s="3"/>
    </row>
    <row r="979" spans="1:1" ht="15.5" x14ac:dyDescent="0.35">
      <c r="A979" s="3"/>
    </row>
    <row r="980" spans="1:1" ht="15.5" x14ac:dyDescent="0.35">
      <c r="A980" s="3"/>
    </row>
    <row r="981" spans="1:1" ht="15.5" x14ac:dyDescent="0.35">
      <c r="A981" s="3"/>
    </row>
    <row r="982" spans="1:1" ht="15.5" x14ac:dyDescent="0.35">
      <c r="A982" s="3"/>
    </row>
    <row r="983" spans="1:1" ht="15.5" x14ac:dyDescent="0.35">
      <c r="A983" s="3"/>
    </row>
    <row r="984" spans="1:1" ht="15.5" x14ac:dyDescent="0.35">
      <c r="A984" s="3"/>
    </row>
    <row r="985" spans="1:1" ht="15.5" x14ac:dyDescent="0.35">
      <c r="A985" s="3"/>
    </row>
    <row r="986" spans="1:1" ht="15.5" x14ac:dyDescent="0.35">
      <c r="A986" s="3"/>
    </row>
    <row r="987" spans="1:1" ht="15.5" x14ac:dyDescent="0.35">
      <c r="A987" s="3"/>
    </row>
    <row r="988" spans="1:1" ht="15.5" x14ac:dyDescent="0.35">
      <c r="A988" s="3"/>
    </row>
    <row r="989" spans="1:1" ht="15.5" x14ac:dyDescent="0.35">
      <c r="A989" s="3"/>
    </row>
    <row r="990" spans="1:1" ht="15.5" x14ac:dyDescent="0.35">
      <c r="A990" s="3"/>
    </row>
    <row r="991" spans="1:1" ht="15.5" x14ac:dyDescent="0.35">
      <c r="A991" s="3"/>
    </row>
    <row r="992" spans="1:1" ht="15.5" x14ac:dyDescent="0.35">
      <c r="A992" s="3"/>
    </row>
    <row r="993" spans="1:1" ht="15.5" x14ac:dyDescent="0.35">
      <c r="A993" s="3"/>
    </row>
    <row r="994" spans="1:1" ht="15.5" x14ac:dyDescent="0.35">
      <c r="A994" s="3"/>
    </row>
    <row r="995" spans="1:1" ht="15.5" x14ac:dyDescent="0.35">
      <c r="A995" s="3"/>
    </row>
    <row r="996" spans="1:1" ht="15.5" x14ac:dyDescent="0.35">
      <c r="A996" s="3"/>
    </row>
    <row r="997" spans="1:1" ht="15.5" x14ac:dyDescent="0.35">
      <c r="A997" s="3"/>
    </row>
  </sheetData>
  <sheetProtection algorithmName="SHA-512" hashValue="VTUCsy0FPjD7O5vZ1q0iI/xuREk7m++81TQBnb5SEmByVWgtFWbgiq+MyByKwFdMcYmg5X81Ml6ih8ZKs7GeDQ==" saltValue="+k9vl+HUtdslTqJoUxWD7w==" spinCount="100000" sheet="1" objects="1" scenarios="1"/>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14"/>
  <sheetViews>
    <sheetView workbookViewId="0">
      <selection activeCell="B4" sqref="B4"/>
    </sheetView>
  </sheetViews>
  <sheetFormatPr defaultColWidth="10.07421875" defaultRowHeight="15" customHeight="1" x14ac:dyDescent="0.35"/>
  <cols>
    <col min="1" max="1" width="18.53515625" customWidth="1"/>
    <col min="2" max="2" width="30.84375" customWidth="1"/>
    <col min="3" max="3" width="21.23046875" customWidth="1"/>
    <col min="4" max="4" width="35.07421875" customWidth="1"/>
    <col min="5" max="26" width="8.4609375" customWidth="1"/>
  </cols>
  <sheetData>
    <row r="1" spans="1:2" ht="15.5" x14ac:dyDescent="0.35">
      <c r="A1" s="145" t="s">
        <v>2</v>
      </c>
      <c r="B1" s="146"/>
    </row>
    <row r="2" spans="1:2" ht="15.5" x14ac:dyDescent="0.35">
      <c r="A2" s="147" t="s">
        <v>3</v>
      </c>
      <c r="B2" s="148"/>
    </row>
    <row r="3" spans="1:2" ht="15.5" x14ac:dyDescent="0.35">
      <c r="A3" s="147" t="s">
        <v>4</v>
      </c>
      <c r="B3" s="149"/>
    </row>
    <row r="4" spans="1:2" ht="15.5" x14ac:dyDescent="0.35">
      <c r="A4" s="147" t="s">
        <v>5</v>
      </c>
      <c r="B4" s="150"/>
    </row>
    <row r="5" spans="1:2" ht="15.5" x14ac:dyDescent="0.35">
      <c r="A5" s="151" t="s">
        <v>6</v>
      </c>
      <c r="B5" s="150"/>
    </row>
    <row r="6" spans="1:2" ht="15.5" x14ac:dyDescent="0.35">
      <c r="A6" s="147" t="s">
        <v>7</v>
      </c>
      <c r="B6" s="149"/>
    </row>
    <row r="7" spans="1:2" ht="15.5" x14ac:dyDescent="0.35">
      <c r="A7" s="152"/>
      <c r="B7" s="153"/>
    </row>
    <row r="8" spans="1:2" ht="15.5" x14ac:dyDescent="0.35"/>
    <row r="9" spans="1:2" ht="15.5" x14ac:dyDescent="0.35"/>
    <row r="10" spans="1:2" ht="15.5" x14ac:dyDescent="0.35"/>
    <row r="11" spans="1:2" ht="15.5" x14ac:dyDescent="0.35"/>
    <row r="12" spans="1:2" ht="15.5" x14ac:dyDescent="0.35"/>
    <row r="13" spans="1:2" ht="15.5" x14ac:dyDescent="0.35"/>
    <row r="14" spans="1:2" ht="15.5" x14ac:dyDescent="0.35"/>
    <row r="15" spans="1:2" ht="15.5" x14ac:dyDescent="0.35"/>
    <row r="16" spans="1:2" ht="15.5" x14ac:dyDescent="0.35"/>
    <row r="17" spans="2:2" ht="15.5" x14ac:dyDescent="0.35"/>
    <row r="18" spans="2:2" ht="24.75" customHeight="1" x14ac:dyDescent="0.35"/>
    <row r="19" spans="2:2" ht="27.75" customHeight="1" x14ac:dyDescent="0.35"/>
    <row r="20" spans="2:2" ht="15.5" x14ac:dyDescent="0.35"/>
    <row r="21" spans="2:2" ht="15.5" x14ac:dyDescent="0.35"/>
    <row r="22" spans="2:2" ht="15.5" x14ac:dyDescent="0.35"/>
    <row r="23" spans="2:2" ht="18" customHeight="1" x14ac:dyDescent="0.35"/>
    <row r="24" spans="2:2" ht="15.5" x14ac:dyDescent="0.35"/>
    <row r="25" spans="2:2" ht="15.5" x14ac:dyDescent="0.35"/>
    <row r="26" spans="2:2" ht="15.5" x14ac:dyDescent="0.35"/>
    <row r="27" spans="2:2" ht="15.5" x14ac:dyDescent="0.35"/>
    <row r="28" spans="2:2" ht="31.5" customHeight="1" x14ac:dyDescent="0.35"/>
    <row r="29" spans="2:2" ht="31.5" customHeight="1" x14ac:dyDescent="0.35"/>
    <row r="30" spans="2:2" ht="15.5" x14ac:dyDescent="0.35">
      <c r="B30" s="4"/>
    </row>
    <row r="31" spans="2:2" ht="15.5" x14ac:dyDescent="0.35">
      <c r="B31" s="4"/>
    </row>
    <row r="32" spans="2:2" ht="15.5" x14ac:dyDescent="0.35">
      <c r="B32" s="4"/>
    </row>
    <row r="33" spans="2:2" ht="15.5" x14ac:dyDescent="0.35">
      <c r="B33" s="4"/>
    </row>
    <row r="34" spans="2:2" ht="15.5" x14ac:dyDescent="0.35">
      <c r="B34" s="4"/>
    </row>
    <row r="35" spans="2:2" ht="15.5" x14ac:dyDescent="0.35">
      <c r="B35" s="4"/>
    </row>
    <row r="36" spans="2:2" ht="15.5" x14ac:dyDescent="0.35">
      <c r="B36" s="4"/>
    </row>
    <row r="37" spans="2:2" ht="15.5" x14ac:dyDescent="0.35">
      <c r="B37" s="4"/>
    </row>
    <row r="38" spans="2:2" ht="15.5" x14ac:dyDescent="0.35">
      <c r="B38" s="4"/>
    </row>
    <row r="39" spans="2:2" ht="15.5" x14ac:dyDescent="0.35">
      <c r="B39" s="4"/>
    </row>
    <row r="40" spans="2:2" ht="15.5" x14ac:dyDescent="0.35">
      <c r="B40" s="4"/>
    </row>
    <row r="41" spans="2:2" ht="15.5" x14ac:dyDescent="0.35">
      <c r="B41" s="4"/>
    </row>
    <row r="42" spans="2:2" ht="15.5" x14ac:dyDescent="0.35">
      <c r="B42" s="4"/>
    </row>
    <row r="43" spans="2:2" ht="15.5" x14ac:dyDescent="0.35">
      <c r="B43" s="4"/>
    </row>
    <row r="44" spans="2:2" ht="15.5" x14ac:dyDescent="0.35">
      <c r="B44" s="4"/>
    </row>
    <row r="45" spans="2:2" ht="15.5" x14ac:dyDescent="0.35">
      <c r="B45" s="4"/>
    </row>
    <row r="46" spans="2:2" ht="15.5" x14ac:dyDescent="0.35">
      <c r="B46" s="4"/>
    </row>
    <row r="47" spans="2:2" ht="15.5" x14ac:dyDescent="0.35">
      <c r="B47" s="4"/>
    </row>
    <row r="48" spans="2:2" ht="15.5" x14ac:dyDescent="0.35">
      <c r="B48" s="4"/>
    </row>
    <row r="49" spans="2:2" ht="15.5" x14ac:dyDescent="0.35">
      <c r="B49" s="4"/>
    </row>
    <row r="50" spans="2:2" ht="15.5" x14ac:dyDescent="0.35">
      <c r="B50" s="4"/>
    </row>
    <row r="51" spans="2:2" ht="15.5" x14ac:dyDescent="0.35">
      <c r="B51" s="4"/>
    </row>
    <row r="52" spans="2:2" ht="15.5" x14ac:dyDescent="0.35">
      <c r="B52" s="4"/>
    </row>
    <row r="53" spans="2:2" ht="15.5" x14ac:dyDescent="0.35">
      <c r="B53" s="4"/>
    </row>
    <row r="54" spans="2:2" ht="15.5" x14ac:dyDescent="0.35">
      <c r="B54" s="4"/>
    </row>
    <row r="55" spans="2:2" ht="15.5" x14ac:dyDescent="0.35">
      <c r="B55" s="4"/>
    </row>
    <row r="56" spans="2:2" ht="15.5" x14ac:dyDescent="0.35">
      <c r="B56" s="4"/>
    </row>
    <row r="57" spans="2:2" ht="15.5" x14ac:dyDescent="0.35">
      <c r="B57" s="4"/>
    </row>
    <row r="58" spans="2:2" ht="15.5" x14ac:dyDescent="0.35">
      <c r="B58" s="4"/>
    </row>
    <row r="59" spans="2:2" ht="15.5" x14ac:dyDescent="0.35">
      <c r="B59" s="4"/>
    </row>
    <row r="60" spans="2:2" ht="15.5" x14ac:dyDescent="0.35">
      <c r="B60" s="4"/>
    </row>
    <row r="61" spans="2:2" ht="15.5" x14ac:dyDescent="0.35">
      <c r="B61" s="4"/>
    </row>
    <row r="62" spans="2:2" ht="15.5" x14ac:dyDescent="0.35">
      <c r="B62" s="4"/>
    </row>
    <row r="63" spans="2:2" ht="15.5" x14ac:dyDescent="0.35">
      <c r="B63" s="4"/>
    </row>
    <row r="64" spans="2:2" ht="15.5" x14ac:dyDescent="0.35">
      <c r="B64" s="4"/>
    </row>
    <row r="65" spans="2:2" ht="15.5" x14ac:dyDescent="0.35">
      <c r="B65" s="4"/>
    </row>
    <row r="66" spans="2:2" ht="15.5" x14ac:dyDescent="0.35">
      <c r="B66" s="4"/>
    </row>
    <row r="67" spans="2:2" ht="15.5" x14ac:dyDescent="0.35">
      <c r="B67" s="4"/>
    </row>
    <row r="68" spans="2:2" ht="15.5" x14ac:dyDescent="0.35">
      <c r="B68" s="4"/>
    </row>
    <row r="69" spans="2:2" ht="15.5" x14ac:dyDescent="0.35">
      <c r="B69" s="4"/>
    </row>
    <row r="70" spans="2:2" ht="15.5" x14ac:dyDescent="0.35">
      <c r="B70" s="4"/>
    </row>
    <row r="71" spans="2:2" ht="15.5" x14ac:dyDescent="0.35">
      <c r="B71" s="4"/>
    </row>
    <row r="72" spans="2:2" ht="15.5" x14ac:dyDescent="0.35">
      <c r="B72" s="4"/>
    </row>
    <row r="73" spans="2:2" ht="15.5" x14ac:dyDescent="0.35">
      <c r="B73" s="4"/>
    </row>
    <row r="74" spans="2:2" ht="15.5" x14ac:dyDescent="0.35">
      <c r="B74" s="4"/>
    </row>
    <row r="75" spans="2:2" ht="15.5" x14ac:dyDescent="0.35">
      <c r="B75" s="4"/>
    </row>
    <row r="76" spans="2:2" ht="15.5" x14ac:dyDescent="0.35">
      <c r="B76" s="4"/>
    </row>
    <row r="77" spans="2:2" ht="15.5" x14ac:dyDescent="0.35">
      <c r="B77" s="4"/>
    </row>
    <row r="78" spans="2:2" ht="15.5" x14ac:dyDescent="0.35">
      <c r="B78" s="4"/>
    </row>
    <row r="79" spans="2:2" ht="15.5" x14ac:dyDescent="0.35">
      <c r="B79" s="4"/>
    </row>
    <row r="80" spans="2:2" ht="15.5" x14ac:dyDescent="0.35">
      <c r="B80" s="4"/>
    </row>
    <row r="81" spans="2:2" ht="15.5" x14ac:dyDescent="0.35">
      <c r="B81" s="4"/>
    </row>
    <row r="82" spans="2:2" ht="15.5" x14ac:dyDescent="0.35">
      <c r="B82" s="4"/>
    </row>
    <row r="83" spans="2:2" ht="15.5" x14ac:dyDescent="0.35">
      <c r="B83" s="4"/>
    </row>
    <row r="84" spans="2:2" ht="15.5" x14ac:dyDescent="0.35">
      <c r="B84" s="4"/>
    </row>
    <row r="85" spans="2:2" ht="15.5" x14ac:dyDescent="0.35">
      <c r="B85" s="4"/>
    </row>
    <row r="86" spans="2:2" ht="15.5" x14ac:dyDescent="0.35">
      <c r="B86" s="4"/>
    </row>
    <row r="87" spans="2:2" ht="15.5" x14ac:dyDescent="0.35">
      <c r="B87" s="4"/>
    </row>
    <row r="88" spans="2:2" ht="15.5" x14ac:dyDescent="0.35">
      <c r="B88" s="4"/>
    </row>
    <row r="89" spans="2:2" ht="15.5" x14ac:dyDescent="0.35">
      <c r="B89" s="4"/>
    </row>
    <row r="90" spans="2:2" ht="15.5" x14ac:dyDescent="0.35">
      <c r="B90" s="4"/>
    </row>
    <row r="91" spans="2:2" ht="15.5" x14ac:dyDescent="0.35">
      <c r="B91" s="4"/>
    </row>
    <row r="92" spans="2:2" ht="15.5" x14ac:dyDescent="0.35">
      <c r="B92" s="4"/>
    </row>
    <row r="93" spans="2:2" ht="15.5" x14ac:dyDescent="0.35">
      <c r="B93" s="4"/>
    </row>
    <row r="94" spans="2:2" ht="15.5" x14ac:dyDescent="0.35">
      <c r="B94" s="4"/>
    </row>
    <row r="95" spans="2:2" ht="15.5" x14ac:dyDescent="0.35">
      <c r="B95" s="4"/>
    </row>
    <row r="96" spans="2:2" ht="15.5" x14ac:dyDescent="0.35">
      <c r="B96" s="4"/>
    </row>
    <row r="97" spans="2:2" ht="15.5" x14ac:dyDescent="0.35">
      <c r="B97" s="4"/>
    </row>
    <row r="98" spans="2:2" ht="15.5" x14ac:dyDescent="0.35">
      <c r="B98" s="4"/>
    </row>
    <row r="99" spans="2:2" ht="15.5" x14ac:dyDescent="0.35">
      <c r="B99" s="4"/>
    </row>
    <row r="100" spans="2:2" ht="15.5" x14ac:dyDescent="0.35">
      <c r="B100" s="4"/>
    </row>
    <row r="101" spans="2:2" ht="15.5" x14ac:dyDescent="0.35">
      <c r="B101" s="4"/>
    </row>
    <row r="102" spans="2:2" ht="15.5" x14ac:dyDescent="0.35">
      <c r="B102" s="4"/>
    </row>
    <row r="103" spans="2:2" ht="15.5" x14ac:dyDescent="0.35">
      <c r="B103" s="4"/>
    </row>
    <row r="104" spans="2:2" ht="15.5" x14ac:dyDescent="0.35">
      <c r="B104" s="4"/>
    </row>
    <row r="105" spans="2:2" ht="15.5" x14ac:dyDescent="0.35">
      <c r="B105" s="4"/>
    </row>
    <row r="106" spans="2:2" ht="15.5" x14ac:dyDescent="0.35">
      <c r="B106" s="4"/>
    </row>
    <row r="107" spans="2:2" ht="15.5" x14ac:dyDescent="0.35">
      <c r="B107" s="4"/>
    </row>
    <row r="108" spans="2:2" ht="15.5" x14ac:dyDescent="0.35">
      <c r="B108" s="4"/>
    </row>
    <row r="109" spans="2:2" ht="15.5" x14ac:dyDescent="0.35">
      <c r="B109" s="4"/>
    </row>
    <row r="110" spans="2:2" ht="15.5" x14ac:dyDescent="0.35">
      <c r="B110" s="4"/>
    </row>
    <row r="111" spans="2:2" ht="15.5" x14ac:dyDescent="0.35">
      <c r="B111" s="4"/>
    </row>
    <row r="112" spans="2:2" ht="15.5" x14ac:dyDescent="0.35">
      <c r="B112" s="4"/>
    </row>
    <row r="113" spans="2:2" ht="15.5" x14ac:dyDescent="0.35">
      <c r="B113" s="4"/>
    </row>
    <row r="114" spans="2:2" ht="15.5" x14ac:dyDescent="0.35">
      <c r="B114" s="4"/>
    </row>
    <row r="115" spans="2:2" ht="15.5" x14ac:dyDescent="0.35">
      <c r="B115" s="4"/>
    </row>
    <row r="116" spans="2:2" ht="15.5" x14ac:dyDescent="0.35">
      <c r="B116" s="4"/>
    </row>
    <row r="117" spans="2:2" ht="15.5" x14ac:dyDescent="0.35">
      <c r="B117" s="4"/>
    </row>
    <row r="118" spans="2:2" ht="15.5" x14ac:dyDescent="0.35">
      <c r="B118" s="4"/>
    </row>
    <row r="119" spans="2:2" ht="15.5" x14ac:dyDescent="0.35">
      <c r="B119" s="4"/>
    </row>
    <row r="120" spans="2:2" ht="15.5" x14ac:dyDescent="0.35">
      <c r="B120" s="4"/>
    </row>
    <row r="121" spans="2:2" ht="15.5" x14ac:dyDescent="0.35">
      <c r="B121" s="4"/>
    </row>
    <row r="122" spans="2:2" ht="15.5" x14ac:dyDescent="0.35">
      <c r="B122" s="4"/>
    </row>
    <row r="123" spans="2:2" ht="15.5" x14ac:dyDescent="0.35">
      <c r="B123" s="4"/>
    </row>
    <row r="124" spans="2:2" ht="15.5" x14ac:dyDescent="0.35">
      <c r="B124" s="4"/>
    </row>
    <row r="125" spans="2:2" ht="15.5" x14ac:dyDescent="0.35">
      <c r="B125" s="4"/>
    </row>
    <row r="126" spans="2:2" ht="15.5" x14ac:dyDescent="0.35">
      <c r="B126" s="4"/>
    </row>
    <row r="127" spans="2:2" ht="15.5" x14ac:dyDescent="0.35">
      <c r="B127" s="4"/>
    </row>
    <row r="128" spans="2:2" ht="15.5" x14ac:dyDescent="0.35">
      <c r="B128" s="4"/>
    </row>
    <row r="129" spans="2:2" ht="15.5" x14ac:dyDescent="0.35">
      <c r="B129" s="4"/>
    </row>
    <row r="130" spans="2:2" ht="15.5" x14ac:dyDescent="0.35">
      <c r="B130" s="4"/>
    </row>
    <row r="131" spans="2:2" ht="15.5" x14ac:dyDescent="0.35">
      <c r="B131" s="4"/>
    </row>
    <row r="132" spans="2:2" ht="15.5" x14ac:dyDescent="0.35">
      <c r="B132" s="4"/>
    </row>
    <row r="133" spans="2:2" ht="15.5" x14ac:dyDescent="0.35">
      <c r="B133" s="4"/>
    </row>
    <row r="134" spans="2:2" ht="15.5" x14ac:dyDescent="0.35">
      <c r="B134" s="4"/>
    </row>
    <row r="135" spans="2:2" ht="15.5" x14ac:dyDescent="0.35">
      <c r="B135" s="4"/>
    </row>
    <row r="136" spans="2:2" ht="15.5" x14ac:dyDescent="0.35">
      <c r="B136" s="4"/>
    </row>
    <row r="137" spans="2:2" ht="15.5" x14ac:dyDescent="0.35">
      <c r="B137" s="4"/>
    </row>
    <row r="138" spans="2:2" ht="15.5" x14ac:dyDescent="0.35">
      <c r="B138" s="4"/>
    </row>
    <row r="139" spans="2:2" ht="15.5" x14ac:dyDescent="0.35">
      <c r="B139" s="4"/>
    </row>
    <row r="140" spans="2:2" ht="15.5" x14ac:dyDescent="0.35">
      <c r="B140" s="4"/>
    </row>
    <row r="141" spans="2:2" ht="15.5" x14ac:dyDescent="0.35">
      <c r="B141" s="4"/>
    </row>
    <row r="142" spans="2:2" ht="15.5" x14ac:dyDescent="0.35">
      <c r="B142" s="4"/>
    </row>
    <row r="143" spans="2:2" ht="15.5" x14ac:dyDescent="0.35">
      <c r="B143" s="4"/>
    </row>
    <row r="144" spans="2:2" ht="15.5" x14ac:dyDescent="0.35">
      <c r="B144" s="4"/>
    </row>
    <row r="145" spans="2:2" ht="15.5" x14ac:dyDescent="0.35">
      <c r="B145" s="4"/>
    </row>
    <row r="146" spans="2:2" ht="15.5" x14ac:dyDescent="0.35">
      <c r="B146" s="4"/>
    </row>
    <row r="147" spans="2:2" ht="15.5" x14ac:dyDescent="0.35">
      <c r="B147" s="4"/>
    </row>
    <row r="148" spans="2:2" ht="15.5" x14ac:dyDescent="0.35">
      <c r="B148" s="4"/>
    </row>
    <row r="149" spans="2:2" ht="15.5" x14ac:dyDescent="0.35">
      <c r="B149" s="4"/>
    </row>
    <row r="150" spans="2:2" ht="15.5" x14ac:dyDescent="0.35">
      <c r="B150" s="4"/>
    </row>
    <row r="151" spans="2:2" ht="15.5" x14ac:dyDescent="0.35">
      <c r="B151" s="4"/>
    </row>
    <row r="152" spans="2:2" ht="15.5" x14ac:dyDescent="0.35">
      <c r="B152" s="4"/>
    </row>
    <row r="153" spans="2:2" ht="15.5" x14ac:dyDescent="0.35">
      <c r="B153" s="4"/>
    </row>
    <row r="154" spans="2:2" ht="15.5" x14ac:dyDescent="0.35">
      <c r="B154" s="4"/>
    </row>
    <row r="155" spans="2:2" ht="15.5" x14ac:dyDescent="0.35">
      <c r="B155" s="4"/>
    </row>
    <row r="156" spans="2:2" ht="15.5" x14ac:dyDescent="0.35">
      <c r="B156" s="4"/>
    </row>
    <row r="157" spans="2:2" ht="15.5" x14ac:dyDescent="0.35">
      <c r="B157" s="4"/>
    </row>
    <row r="158" spans="2:2" ht="15.5" x14ac:dyDescent="0.35">
      <c r="B158" s="4"/>
    </row>
    <row r="159" spans="2:2" ht="15.5" x14ac:dyDescent="0.35">
      <c r="B159" s="4"/>
    </row>
    <row r="160" spans="2:2" ht="15.5" x14ac:dyDescent="0.35">
      <c r="B160" s="4"/>
    </row>
    <row r="161" spans="2:2" ht="15.5" x14ac:dyDescent="0.35">
      <c r="B161" s="4"/>
    </row>
    <row r="162" spans="2:2" ht="15.5" x14ac:dyDescent="0.35">
      <c r="B162" s="4"/>
    </row>
    <row r="163" spans="2:2" ht="15.5" x14ac:dyDescent="0.35">
      <c r="B163" s="4"/>
    </row>
    <row r="164" spans="2:2" ht="15.5" x14ac:dyDescent="0.35">
      <c r="B164" s="4"/>
    </row>
    <row r="165" spans="2:2" ht="15.5" x14ac:dyDescent="0.35">
      <c r="B165" s="4"/>
    </row>
    <row r="166" spans="2:2" ht="15.5" x14ac:dyDescent="0.35">
      <c r="B166" s="4"/>
    </row>
    <row r="167" spans="2:2" ht="15.5" x14ac:dyDescent="0.35">
      <c r="B167" s="4"/>
    </row>
    <row r="168" spans="2:2" ht="15.5" x14ac:dyDescent="0.35">
      <c r="B168" s="4"/>
    </row>
    <row r="169" spans="2:2" ht="15.5" x14ac:dyDescent="0.35">
      <c r="B169" s="4"/>
    </row>
    <row r="170" spans="2:2" ht="15.5" x14ac:dyDescent="0.35">
      <c r="B170" s="4"/>
    </row>
    <row r="171" spans="2:2" ht="15.5" x14ac:dyDescent="0.35">
      <c r="B171" s="4"/>
    </row>
    <row r="172" spans="2:2" ht="15.5" x14ac:dyDescent="0.35">
      <c r="B172" s="4"/>
    </row>
    <row r="173" spans="2:2" ht="15.5" x14ac:dyDescent="0.35">
      <c r="B173" s="4"/>
    </row>
    <row r="174" spans="2:2" ht="15.5" x14ac:dyDescent="0.35">
      <c r="B174" s="4"/>
    </row>
    <row r="175" spans="2:2" ht="15.5" x14ac:dyDescent="0.35">
      <c r="B175" s="4"/>
    </row>
    <row r="176" spans="2:2" ht="15.5" x14ac:dyDescent="0.35">
      <c r="B176" s="4"/>
    </row>
    <row r="177" spans="2:2" ht="15.5" x14ac:dyDescent="0.35">
      <c r="B177" s="4"/>
    </row>
    <row r="178" spans="2:2" ht="15.5" x14ac:dyDescent="0.35">
      <c r="B178" s="4"/>
    </row>
    <row r="179" spans="2:2" ht="15.5" x14ac:dyDescent="0.35">
      <c r="B179" s="4"/>
    </row>
    <row r="180" spans="2:2" ht="15.5" x14ac:dyDescent="0.35">
      <c r="B180" s="4"/>
    </row>
    <row r="181" spans="2:2" ht="15.5" x14ac:dyDescent="0.35">
      <c r="B181" s="4"/>
    </row>
    <row r="182" spans="2:2" ht="15.5" x14ac:dyDescent="0.35">
      <c r="B182" s="4"/>
    </row>
    <row r="183" spans="2:2" ht="15.5" x14ac:dyDescent="0.35">
      <c r="B183" s="4"/>
    </row>
    <row r="184" spans="2:2" ht="15.5" x14ac:dyDescent="0.35">
      <c r="B184" s="4"/>
    </row>
    <row r="185" spans="2:2" ht="15.5" x14ac:dyDescent="0.35">
      <c r="B185" s="4"/>
    </row>
    <row r="186" spans="2:2" ht="15.5" x14ac:dyDescent="0.35">
      <c r="B186" s="4"/>
    </row>
    <row r="187" spans="2:2" ht="15.5" x14ac:dyDescent="0.35">
      <c r="B187" s="4"/>
    </row>
    <row r="188" spans="2:2" ht="15.5" x14ac:dyDescent="0.35">
      <c r="B188" s="4"/>
    </row>
    <row r="189" spans="2:2" ht="15.5" x14ac:dyDescent="0.35">
      <c r="B189" s="4"/>
    </row>
    <row r="190" spans="2:2" ht="15.5" x14ac:dyDescent="0.35">
      <c r="B190" s="4"/>
    </row>
    <row r="191" spans="2:2" ht="15.5" x14ac:dyDescent="0.35">
      <c r="B191" s="4"/>
    </row>
    <row r="192" spans="2:2" ht="15.5" x14ac:dyDescent="0.35">
      <c r="B192" s="4"/>
    </row>
    <row r="193" spans="2:2" ht="15.5" x14ac:dyDescent="0.35">
      <c r="B193" s="4"/>
    </row>
    <row r="194" spans="2:2" ht="15.5" x14ac:dyDescent="0.35">
      <c r="B194" s="4"/>
    </row>
    <row r="195" spans="2:2" ht="15.5" x14ac:dyDescent="0.35">
      <c r="B195" s="4"/>
    </row>
    <row r="196" spans="2:2" ht="15.5" x14ac:dyDescent="0.35">
      <c r="B196" s="4"/>
    </row>
    <row r="197" spans="2:2" ht="15.5" x14ac:dyDescent="0.35">
      <c r="B197" s="4"/>
    </row>
    <row r="198" spans="2:2" ht="15.5" x14ac:dyDescent="0.35">
      <c r="B198" s="4"/>
    </row>
    <row r="199" spans="2:2" ht="15.5" x14ac:dyDescent="0.35">
      <c r="B199" s="4"/>
    </row>
    <row r="200" spans="2:2" ht="15.5" x14ac:dyDescent="0.35">
      <c r="B200" s="4"/>
    </row>
    <row r="201" spans="2:2" ht="15.5" x14ac:dyDescent="0.35">
      <c r="B201" s="4"/>
    </row>
    <row r="202" spans="2:2" ht="15.5" x14ac:dyDescent="0.35">
      <c r="B202" s="4"/>
    </row>
    <row r="203" spans="2:2" ht="15.5" x14ac:dyDescent="0.35">
      <c r="B203" s="4"/>
    </row>
    <row r="204" spans="2:2" ht="15.5" x14ac:dyDescent="0.35">
      <c r="B204" s="4"/>
    </row>
    <row r="205" spans="2:2" ht="15.5" x14ac:dyDescent="0.35">
      <c r="B205" s="4"/>
    </row>
    <row r="206" spans="2:2" ht="15.5" x14ac:dyDescent="0.35">
      <c r="B206" s="4"/>
    </row>
    <row r="207" spans="2:2" ht="15.5" x14ac:dyDescent="0.35">
      <c r="B207" s="4"/>
    </row>
    <row r="208" spans="2:2" ht="15.5" x14ac:dyDescent="0.35">
      <c r="B208" s="4"/>
    </row>
    <row r="209" spans="2:2" ht="15.5" x14ac:dyDescent="0.35">
      <c r="B209" s="4"/>
    </row>
    <row r="210" spans="2:2" ht="15.5" x14ac:dyDescent="0.35">
      <c r="B210" s="4"/>
    </row>
    <row r="211" spans="2:2" ht="15.5" x14ac:dyDescent="0.35">
      <c r="B211" s="4"/>
    </row>
    <row r="212" spans="2:2" ht="15.5" x14ac:dyDescent="0.35">
      <c r="B212" s="4"/>
    </row>
    <row r="213" spans="2:2" ht="15.5" x14ac:dyDescent="0.35">
      <c r="B213" s="4"/>
    </row>
    <row r="214" spans="2:2" ht="15.5" x14ac:dyDescent="0.35">
      <c r="B214" s="4"/>
    </row>
    <row r="215" spans="2:2" ht="15.5" x14ac:dyDescent="0.35">
      <c r="B215" s="4"/>
    </row>
    <row r="216" spans="2:2" ht="15.5" x14ac:dyDescent="0.35">
      <c r="B216" s="4"/>
    </row>
    <row r="217" spans="2:2" ht="15.5" x14ac:dyDescent="0.35">
      <c r="B217" s="4"/>
    </row>
    <row r="218" spans="2:2" ht="15.5" x14ac:dyDescent="0.35">
      <c r="B218" s="4"/>
    </row>
    <row r="219" spans="2:2" ht="15.5" x14ac:dyDescent="0.35">
      <c r="B219" s="4"/>
    </row>
    <row r="220" spans="2:2" ht="15.5" x14ac:dyDescent="0.35">
      <c r="B220" s="4"/>
    </row>
    <row r="221" spans="2:2" ht="15.5" x14ac:dyDescent="0.35">
      <c r="B221" s="4"/>
    </row>
    <row r="222" spans="2:2" ht="15.5" x14ac:dyDescent="0.35">
      <c r="B222" s="4"/>
    </row>
    <row r="223" spans="2:2" ht="15.5" x14ac:dyDescent="0.35">
      <c r="B223" s="4"/>
    </row>
    <row r="224" spans="2:2" ht="15.5" x14ac:dyDescent="0.35">
      <c r="B224" s="4"/>
    </row>
    <row r="225" spans="2:2" ht="15.5" x14ac:dyDescent="0.35">
      <c r="B225" s="4"/>
    </row>
    <row r="226" spans="2:2" ht="15.5" x14ac:dyDescent="0.35">
      <c r="B226" s="4"/>
    </row>
    <row r="227" spans="2:2" ht="15.5" x14ac:dyDescent="0.35">
      <c r="B227" s="4"/>
    </row>
    <row r="228" spans="2:2" ht="15.5" x14ac:dyDescent="0.35">
      <c r="B228" s="4"/>
    </row>
    <row r="229" spans="2:2" ht="15.5" x14ac:dyDescent="0.35">
      <c r="B229" s="4"/>
    </row>
    <row r="230" spans="2:2" ht="15.5" x14ac:dyDescent="0.35">
      <c r="B230" s="4"/>
    </row>
    <row r="231" spans="2:2" ht="15.5" x14ac:dyDescent="0.35">
      <c r="B231" s="4"/>
    </row>
    <row r="232" spans="2:2" ht="15.5" x14ac:dyDescent="0.35">
      <c r="B232" s="4"/>
    </row>
    <row r="233" spans="2:2" ht="15.5" x14ac:dyDescent="0.35">
      <c r="B233" s="4"/>
    </row>
    <row r="234" spans="2:2" ht="15.5" x14ac:dyDescent="0.35">
      <c r="B234" s="4"/>
    </row>
    <row r="235" spans="2:2" ht="15.5" x14ac:dyDescent="0.35">
      <c r="B235" s="4"/>
    </row>
    <row r="236" spans="2:2" ht="15.5" x14ac:dyDescent="0.35">
      <c r="B236" s="4"/>
    </row>
    <row r="237" spans="2:2" ht="15.5" x14ac:dyDescent="0.35">
      <c r="B237" s="4"/>
    </row>
    <row r="238" spans="2:2" ht="15.5" x14ac:dyDescent="0.35">
      <c r="B238" s="4"/>
    </row>
    <row r="239" spans="2:2" ht="15.5" x14ac:dyDescent="0.35">
      <c r="B239" s="4"/>
    </row>
    <row r="240" spans="2:2" ht="15.5" x14ac:dyDescent="0.35">
      <c r="B240" s="4"/>
    </row>
    <row r="241" spans="2:2" ht="15.5" x14ac:dyDescent="0.35">
      <c r="B241" s="4"/>
    </row>
    <row r="242" spans="2:2" ht="15.5" x14ac:dyDescent="0.35">
      <c r="B242" s="4"/>
    </row>
    <row r="243" spans="2:2" ht="15.5" x14ac:dyDescent="0.35">
      <c r="B243" s="4"/>
    </row>
    <row r="244" spans="2:2" ht="15.5" x14ac:dyDescent="0.35">
      <c r="B244" s="4"/>
    </row>
    <row r="245" spans="2:2" ht="15.5" x14ac:dyDescent="0.35">
      <c r="B245" s="4"/>
    </row>
    <row r="246" spans="2:2" ht="15.5" x14ac:dyDescent="0.35">
      <c r="B246" s="4"/>
    </row>
    <row r="247" spans="2:2" ht="15.5" x14ac:dyDescent="0.35">
      <c r="B247" s="4"/>
    </row>
    <row r="248" spans="2:2" ht="15.5" x14ac:dyDescent="0.35">
      <c r="B248" s="4"/>
    </row>
    <row r="249" spans="2:2" ht="15.5" x14ac:dyDescent="0.35">
      <c r="B249" s="4"/>
    </row>
    <row r="250" spans="2:2" ht="15.5" x14ac:dyDescent="0.35">
      <c r="B250" s="4"/>
    </row>
    <row r="251" spans="2:2" ht="15.5" x14ac:dyDescent="0.35">
      <c r="B251" s="4"/>
    </row>
    <row r="252" spans="2:2" ht="15.5" x14ac:dyDescent="0.35">
      <c r="B252" s="4"/>
    </row>
    <row r="253" spans="2:2" ht="15.5" x14ac:dyDescent="0.35">
      <c r="B253" s="4"/>
    </row>
    <row r="254" spans="2:2" ht="15.5" x14ac:dyDescent="0.35">
      <c r="B254" s="4"/>
    </row>
    <row r="255" spans="2:2" ht="15.5" x14ac:dyDescent="0.35">
      <c r="B255" s="4"/>
    </row>
    <row r="256" spans="2:2" ht="15.5" x14ac:dyDescent="0.35">
      <c r="B256" s="4"/>
    </row>
    <row r="257" spans="2:2" ht="15.5" x14ac:dyDescent="0.35">
      <c r="B257" s="4"/>
    </row>
    <row r="258" spans="2:2" ht="15.5" x14ac:dyDescent="0.35">
      <c r="B258" s="4"/>
    </row>
    <row r="259" spans="2:2" ht="15.5" x14ac:dyDescent="0.35">
      <c r="B259" s="4"/>
    </row>
    <row r="260" spans="2:2" ht="15.5" x14ac:dyDescent="0.35">
      <c r="B260" s="4"/>
    </row>
    <row r="261" spans="2:2" ht="15.5" x14ac:dyDescent="0.35">
      <c r="B261" s="4"/>
    </row>
    <row r="262" spans="2:2" ht="15.5" x14ac:dyDescent="0.35">
      <c r="B262" s="4"/>
    </row>
    <row r="263" spans="2:2" ht="15.5" x14ac:dyDescent="0.35">
      <c r="B263" s="4"/>
    </row>
    <row r="264" spans="2:2" ht="15.5" x14ac:dyDescent="0.35">
      <c r="B264" s="4"/>
    </row>
    <row r="265" spans="2:2" ht="15.5" x14ac:dyDescent="0.35">
      <c r="B265" s="4"/>
    </row>
    <row r="266" spans="2:2" ht="15.5" x14ac:dyDescent="0.35">
      <c r="B266" s="4"/>
    </row>
    <row r="267" spans="2:2" ht="15.5" x14ac:dyDescent="0.35">
      <c r="B267" s="4"/>
    </row>
    <row r="268" spans="2:2" ht="15.5" x14ac:dyDescent="0.35">
      <c r="B268" s="4"/>
    </row>
    <row r="269" spans="2:2" ht="15.5" x14ac:dyDescent="0.35">
      <c r="B269" s="4"/>
    </row>
    <row r="270" spans="2:2" ht="15.5" x14ac:dyDescent="0.35">
      <c r="B270" s="4"/>
    </row>
    <row r="271" spans="2:2" ht="15.5" x14ac:dyDescent="0.35">
      <c r="B271" s="4"/>
    </row>
    <row r="272" spans="2:2" ht="15.5" x14ac:dyDescent="0.35">
      <c r="B272" s="4"/>
    </row>
    <row r="273" spans="2:2" ht="15.5" x14ac:dyDescent="0.35">
      <c r="B273" s="4"/>
    </row>
    <row r="274" spans="2:2" ht="15.5" x14ac:dyDescent="0.35">
      <c r="B274" s="4"/>
    </row>
    <row r="275" spans="2:2" ht="15.5" x14ac:dyDescent="0.35">
      <c r="B275" s="4"/>
    </row>
    <row r="276" spans="2:2" ht="15.5" x14ac:dyDescent="0.35">
      <c r="B276" s="4"/>
    </row>
    <row r="277" spans="2:2" ht="15.5" x14ac:dyDescent="0.35">
      <c r="B277" s="4"/>
    </row>
    <row r="278" spans="2:2" ht="15.5" x14ac:dyDescent="0.35">
      <c r="B278" s="4"/>
    </row>
    <row r="279" spans="2:2" ht="15.5" x14ac:dyDescent="0.35">
      <c r="B279" s="4"/>
    </row>
    <row r="280" spans="2:2" ht="15.5" x14ac:dyDescent="0.35">
      <c r="B280" s="4"/>
    </row>
    <row r="281" spans="2:2" ht="15.5" x14ac:dyDescent="0.35">
      <c r="B281" s="4"/>
    </row>
    <row r="282" spans="2:2" ht="15.5" x14ac:dyDescent="0.35">
      <c r="B282" s="4"/>
    </row>
    <row r="283" spans="2:2" ht="15.5" x14ac:dyDescent="0.35">
      <c r="B283" s="4"/>
    </row>
    <row r="284" spans="2:2" ht="15.5" x14ac:dyDescent="0.35">
      <c r="B284" s="4"/>
    </row>
    <row r="285" spans="2:2" ht="15.5" x14ac:dyDescent="0.35">
      <c r="B285" s="4"/>
    </row>
    <row r="286" spans="2:2" ht="15.5" x14ac:dyDescent="0.35">
      <c r="B286" s="4"/>
    </row>
    <row r="287" spans="2:2" ht="15.5" x14ac:dyDescent="0.35">
      <c r="B287" s="4"/>
    </row>
    <row r="288" spans="2:2" ht="15.5" x14ac:dyDescent="0.35">
      <c r="B288" s="4"/>
    </row>
    <row r="289" spans="2:2" ht="15.5" x14ac:dyDescent="0.35">
      <c r="B289" s="4"/>
    </row>
    <row r="290" spans="2:2" ht="15.5" x14ac:dyDescent="0.35">
      <c r="B290" s="4"/>
    </row>
    <row r="291" spans="2:2" ht="15.5" x14ac:dyDescent="0.35">
      <c r="B291" s="4"/>
    </row>
    <row r="292" spans="2:2" ht="15.5" x14ac:dyDescent="0.35">
      <c r="B292" s="4"/>
    </row>
    <row r="293" spans="2:2" ht="15.5" x14ac:dyDescent="0.35">
      <c r="B293" s="4"/>
    </row>
    <row r="294" spans="2:2" ht="15.5" x14ac:dyDescent="0.35">
      <c r="B294" s="4"/>
    </row>
    <row r="295" spans="2:2" ht="15.5" x14ac:dyDescent="0.35">
      <c r="B295" s="4"/>
    </row>
    <row r="296" spans="2:2" ht="15.5" x14ac:dyDescent="0.35">
      <c r="B296" s="4"/>
    </row>
    <row r="297" spans="2:2" ht="15.5" x14ac:dyDescent="0.35">
      <c r="B297" s="4"/>
    </row>
    <row r="298" spans="2:2" ht="15.5" x14ac:dyDescent="0.35">
      <c r="B298" s="4"/>
    </row>
    <row r="299" spans="2:2" ht="15.5" x14ac:dyDescent="0.35">
      <c r="B299" s="4"/>
    </row>
    <row r="300" spans="2:2" ht="15.5" x14ac:dyDescent="0.35">
      <c r="B300" s="4"/>
    </row>
    <row r="301" spans="2:2" ht="15.5" x14ac:dyDescent="0.35">
      <c r="B301" s="4"/>
    </row>
    <row r="302" spans="2:2" ht="15.5" x14ac:dyDescent="0.35">
      <c r="B302" s="4"/>
    </row>
    <row r="303" spans="2:2" ht="15.5" x14ac:dyDescent="0.35">
      <c r="B303" s="4"/>
    </row>
    <row r="304" spans="2:2" ht="15.5" x14ac:dyDescent="0.35">
      <c r="B304" s="4"/>
    </row>
    <row r="305" spans="2:2" ht="15.5" x14ac:dyDescent="0.35">
      <c r="B305" s="4"/>
    </row>
    <row r="306" spans="2:2" ht="15.5" x14ac:dyDescent="0.35">
      <c r="B306" s="4"/>
    </row>
    <row r="307" spans="2:2" ht="15.5" x14ac:dyDescent="0.35">
      <c r="B307" s="4"/>
    </row>
    <row r="308" spans="2:2" ht="15.5" x14ac:dyDescent="0.35">
      <c r="B308" s="4"/>
    </row>
    <row r="309" spans="2:2" ht="15.5" x14ac:dyDescent="0.35">
      <c r="B309" s="4"/>
    </row>
    <row r="310" spans="2:2" ht="15.5" x14ac:dyDescent="0.35">
      <c r="B310" s="4"/>
    </row>
    <row r="311" spans="2:2" ht="15.5" x14ac:dyDescent="0.35">
      <c r="B311" s="4"/>
    </row>
    <row r="312" spans="2:2" ht="15.5" x14ac:dyDescent="0.35">
      <c r="B312" s="4"/>
    </row>
    <row r="313" spans="2:2" ht="15.5" x14ac:dyDescent="0.35">
      <c r="B313" s="4"/>
    </row>
    <row r="314" spans="2:2" ht="15.5" x14ac:dyDescent="0.35">
      <c r="B314" s="4"/>
    </row>
    <row r="315" spans="2:2" ht="15.5" x14ac:dyDescent="0.35">
      <c r="B315" s="4"/>
    </row>
    <row r="316" spans="2:2" ht="15.5" x14ac:dyDescent="0.35">
      <c r="B316" s="4"/>
    </row>
    <row r="317" spans="2:2" ht="15.5" x14ac:dyDescent="0.35">
      <c r="B317" s="4"/>
    </row>
    <row r="318" spans="2:2" ht="15.5" x14ac:dyDescent="0.35">
      <c r="B318" s="4"/>
    </row>
    <row r="319" spans="2:2" ht="15.5" x14ac:dyDescent="0.35">
      <c r="B319" s="4"/>
    </row>
    <row r="320" spans="2:2" ht="15.5" x14ac:dyDescent="0.35">
      <c r="B320" s="4"/>
    </row>
    <row r="321" spans="2:2" ht="15.5" x14ac:dyDescent="0.35">
      <c r="B321" s="4"/>
    </row>
    <row r="322" spans="2:2" ht="15.5" x14ac:dyDescent="0.35">
      <c r="B322" s="4"/>
    </row>
    <row r="323" spans="2:2" ht="15.5" x14ac:dyDescent="0.35">
      <c r="B323" s="4"/>
    </row>
    <row r="324" spans="2:2" ht="15.5" x14ac:dyDescent="0.35">
      <c r="B324" s="4"/>
    </row>
    <row r="325" spans="2:2" ht="15.5" x14ac:dyDescent="0.35">
      <c r="B325" s="4"/>
    </row>
    <row r="326" spans="2:2" ht="15.5" x14ac:dyDescent="0.35">
      <c r="B326" s="4"/>
    </row>
    <row r="327" spans="2:2" ht="15.5" x14ac:dyDescent="0.35">
      <c r="B327" s="4"/>
    </row>
    <row r="328" spans="2:2" ht="15.5" x14ac:dyDescent="0.35">
      <c r="B328" s="4"/>
    </row>
    <row r="329" spans="2:2" ht="15.5" x14ac:dyDescent="0.35">
      <c r="B329" s="4"/>
    </row>
    <row r="330" spans="2:2" ht="15.5" x14ac:dyDescent="0.35">
      <c r="B330" s="4"/>
    </row>
    <row r="331" spans="2:2" ht="15.5" x14ac:dyDescent="0.35">
      <c r="B331" s="4"/>
    </row>
    <row r="332" spans="2:2" ht="15.5" x14ac:dyDescent="0.35">
      <c r="B332" s="4"/>
    </row>
    <row r="333" spans="2:2" ht="15.5" x14ac:dyDescent="0.35">
      <c r="B333" s="4"/>
    </row>
    <row r="334" spans="2:2" ht="15.5" x14ac:dyDescent="0.35">
      <c r="B334" s="4"/>
    </row>
    <row r="335" spans="2:2" ht="15.5" x14ac:dyDescent="0.35">
      <c r="B335" s="4"/>
    </row>
    <row r="336" spans="2:2" ht="15.5" x14ac:dyDescent="0.35">
      <c r="B336" s="4"/>
    </row>
    <row r="337" spans="2:2" ht="15.5" x14ac:dyDescent="0.35">
      <c r="B337" s="4"/>
    </row>
    <row r="338" spans="2:2" ht="15.5" x14ac:dyDescent="0.35">
      <c r="B338" s="4"/>
    </row>
    <row r="339" spans="2:2" ht="15.5" x14ac:dyDescent="0.35">
      <c r="B339" s="4"/>
    </row>
    <row r="340" spans="2:2" ht="15.5" x14ac:dyDescent="0.35">
      <c r="B340" s="4"/>
    </row>
    <row r="341" spans="2:2" ht="15.5" x14ac:dyDescent="0.35">
      <c r="B341" s="4"/>
    </row>
    <row r="342" spans="2:2" ht="15.5" x14ac:dyDescent="0.35">
      <c r="B342" s="4"/>
    </row>
    <row r="343" spans="2:2" ht="15.5" x14ac:dyDescent="0.35">
      <c r="B343" s="4"/>
    </row>
    <row r="344" spans="2:2" ht="15.5" x14ac:dyDescent="0.35">
      <c r="B344" s="4"/>
    </row>
    <row r="345" spans="2:2" ht="15.5" x14ac:dyDescent="0.35">
      <c r="B345" s="4"/>
    </row>
    <row r="346" spans="2:2" ht="15.5" x14ac:dyDescent="0.35">
      <c r="B346" s="4"/>
    </row>
    <row r="347" spans="2:2" ht="15.5" x14ac:dyDescent="0.35">
      <c r="B347" s="4"/>
    </row>
    <row r="348" spans="2:2" ht="15.5" x14ac:dyDescent="0.35">
      <c r="B348" s="4"/>
    </row>
    <row r="349" spans="2:2" ht="15.5" x14ac:dyDescent="0.35">
      <c r="B349" s="4"/>
    </row>
    <row r="350" spans="2:2" ht="15.5" x14ac:dyDescent="0.35">
      <c r="B350" s="4"/>
    </row>
    <row r="351" spans="2:2" ht="15.5" x14ac:dyDescent="0.35">
      <c r="B351" s="4"/>
    </row>
    <row r="352" spans="2:2" ht="15.5" x14ac:dyDescent="0.35">
      <c r="B352" s="4"/>
    </row>
    <row r="353" spans="2:2" ht="15.5" x14ac:dyDescent="0.35">
      <c r="B353" s="4"/>
    </row>
    <row r="354" spans="2:2" ht="15.5" x14ac:dyDescent="0.35">
      <c r="B354" s="4"/>
    </row>
    <row r="355" spans="2:2" ht="15.5" x14ac:dyDescent="0.35">
      <c r="B355" s="4"/>
    </row>
    <row r="356" spans="2:2" ht="15.5" x14ac:dyDescent="0.35">
      <c r="B356" s="4"/>
    </row>
    <row r="357" spans="2:2" ht="15.5" x14ac:dyDescent="0.35">
      <c r="B357" s="4"/>
    </row>
    <row r="358" spans="2:2" ht="15.5" x14ac:dyDescent="0.35">
      <c r="B358" s="4"/>
    </row>
    <row r="359" spans="2:2" ht="15.5" x14ac:dyDescent="0.35">
      <c r="B359" s="4"/>
    </row>
    <row r="360" spans="2:2" ht="15.5" x14ac:dyDescent="0.35">
      <c r="B360" s="4"/>
    </row>
    <row r="361" spans="2:2" ht="15.5" x14ac:dyDescent="0.35">
      <c r="B361" s="4"/>
    </row>
    <row r="362" spans="2:2" ht="15.5" x14ac:dyDescent="0.35">
      <c r="B362" s="4"/>
    </row>
    <row r="363" spans="2:2" ht="15.5" x14ac:dyDescent="0.35">
      <c r="B363" s="4"/>
    </row>
    <row r="364" spans="2:2" ht="15.5" x14ac:dyDescent="0.35">
      <c r="B364" s="4"/>
    </row>
    <row r="365" spans="2:2" ht="15.5" x14ac:dyDescent="0.35">
      <c r="B365" s="4"/>
    </row>
    <row r="366" spans="2:2" ht="15.5" x14ac:dyDescent="0.35">
      <c r="B366" s="4"/>
    </row>
    <row r="367" spans="2:2" ht="15.5" x14ac:dyDescent="0.35">
      <c r="B367" s="4"/>
    </row>
    <row r="368" spans="2:2" ht="15.5" x14ac:dyDescent="0.35">
      <c r="B368" s="4"/>
    </row>
    <row r="369" spans="2:2" ht="15.5" x14ac:dyDescent="0.35">
      <c r="B369" s="4"/>
    </row>
    <row r="370" spans="2:2" ht="15.5" x14ac:dyDescent="0.35">
      <c r="B370" s="4"/>
    </row>
    <row r="371" spans="2:2" ht="15.5" x14ac:dyDescent="0.35">
      <c r="B371" s="4"/>
    </row>
    <row r="372" spans="2:2" ht="15.5" x14ac:dyDescent="0.35">
      <c r="B372" s="4"/>
    </row>
    <row r="373" spans="2:2" ht="15.5" x14ac:dyDescent="0.35">
      <c r="B373" s="4"/>
    </row>
    <row r="374" spans="2:2" ht="15.5" x14ac:dyDescent="0.35">
      <c r="B374" s="4"/>
    </row>
    <row r="375" spans="2:2" ht="15.5" x14ac:dyDescent="0.35">
      <c r="B375" s="4"/>
    </row>
    <row r="376" spans="2:2" ht="15.5" x14ac:dyDescent="0.35">
      <c r="B376" s="4"/>
    </row>
    <row r="377" spans="2:2" ht="15.5" x14ac:dyDescent="0.35">
      <c r="B377" s="4"/>
    </row>
    <row r="378" spans="2:2" ht="15.5" x14ac:dyDescent="0.35">
      <c r="B378" s="4"/>
    </row>
    <row r="379" spans="2:2" ht="15.5" x14ac:dyDescent="0.35">
      <c r="B379" s="4"/>
    </row>
    <row r="380" spans="2:2" ht="15.5" x14ac:dyDescent="0.35">
      <c r="B380" s="4"/>
    </row>
    <row r="381" spans="2:2" ht="15.5" x14ac:dyDescent="0.35">
      <c r="B381" s="4"/>
    </row>
    <row r="382" spans="2:2" ht="15.5" x14ac:dyDescent="0.35">
      <c r="B382" s="4"/>
    </row>
    <row r="383" spans="2:2" ht="15.5" x14ac:dyDescent="0.35">
      <c r="B383" s="4"/>
    </row>
    <row r="384" spans="2:2" ht="15.5" x14ac:dyDescent="0.35">
      <c r="B384" s="4"/>
    </row>
    <row r="385" spans="2:2" ht="15.5" x14ac:dyDescent="0.35">
      <c r="B385" s="4"/>
    </row>
    <row r="386" spans="2:2" ht="15.5" x14ac:dyDescent="0.35">
      <c r="B386" s="4"/>
    </row>
    <row r="387" spans="2:2" ht="15.5" x14ac:dyDescent="0.35">
      <c r="B387" s="4"/>
    </row>
    <row r="388" spans="2:2" ht="15.5" x14ac:dyDescent="0.35">
      <c r="B388" s="4"/>
    </row>
    <row r="389" spans="2:2" ht="15.5" x14ac:dyDescent="0.35">
      <c r="B389" s="4"/>
    </row>
    <row r="390" spans="2:2" ht="15.5" x14ac:dyDescent="0.35">
      <c r="B390" s="4"/>
    </row>
    <row r="391" spans="2:2" ht="15.5" x14ac:dyDescent="0.35">
      <c r="B391" s="4"/>
    </row>
    <row r="392" spans="2:2" ht="15.5" x14ac:dyDescent="0.35">
      <c r="B392" s="4"/>
    </row>
    <row r="393" spans="2:2" ht="15.5" x14ac:dyDescent="0.35">
      <c r="B393" s="4"/>
    </row>
    <row r="394" spans="2:2" ht="15.5" x14ac:dyDescent="0.35">
      <c r="B394" s="4"/>
    </row>
    <row r="395" spans="2:2" ht="15.5" x14ac:dyDescent="0.35">
      <c r="B395" s="4"/>
    </row>
    <row r="396" spans="2:2" ht="15.5" x14ac:dyDescent="0.35">
      <c r="B396" s="4"/>
    </row>
    <row r="397" spans="2:2" ht="15.5" x14ac:dyDescent="0.35">
      <c r="B397" s="4"/>
    </row>
    <row r="398" spans="2:2" ht="15.5" x14ac:dyDescent="0.35">
      <c r="B398" s="4"/>
    </row>
    <row r="399" spans="2:2" ht="15.5" x14ac:dyDescent="0.35">
      <c r="B399" s="4"/>
    </row>
    <row r="400" spans="2:2" ht="15.5" x14ac:dyDescent="0.35">
      <c r="B400" s="4"/>
    </row>
    <row r="401" spans="2:2" ht="15.5" x14ac:dyDescent="0.35">
      <c r="B401" s="4"/>
    </row>
    <row r="402" spans="2:2" ht="15.5" x14ac:dyDescent="0.35">
      <c r="B402" s="4"/>
    </row>
    <row r="403" spans="2:2" ht="15.5" x14ac:dyDescent="0.35">
      <c r="B403" s="4"/>
    </row>
    <row r="404" spans="2:2" ht="15.5" x14ac:dyDescent="0.35">
      <c r="B404" s="4"/>
    </row>
    <row r="405" spans="2:2" ht="15.5" x14ac:dyDescent="0.35">
      <c r="B405" s="4"/>
    </row>
    <row r="406" spans="2:2" ht="15.5" x14ac:dyDescent="0.35">
      <c r="B406" s="4"/>
    </row>
    <row r="407" spans="2:2" ht="15.5" x14ac:dyDescent="0.35">
      <c r="B407" s="4"/>
    </row>
    <row r="408" spans="2:2" ht="15.5" x14ac:dyDescent="0.35">
      <c r="B408" s="4"/>
    </row>
    <row r="409" spans="2:2" ht="15.5" x14ac:dyDescent="0.35">
      <c r="B409" s="4"/>
    </row>
    <row r="410" spans="2:2" ht="15.5" x14ac:dyDescent="0.35">
      <c r="B410" s="4"/>
    </row>
    <row r="411" spans="2:2" ht="15.5" x14ac:dyDescent="0.35">
      <c r="B411" s="4"/>
    </row>
    <row r="412" spans="2:2" ht="15.5" x14ac:dyDescent="0.35">
      <c r="B412" s="4"/>
    </row>
    <row r="413" spans="2:2" ht="15.5" x14ac:dyDescent="0.35">
      <c r="B413" s="4"/>
    </row>
    <row r="414" spans="2:2" ht="15.5" x14ac:dyDescent="0.35">
      <c r="B414" s="4"/>
    </row>
    <row r="415" spans="2:2" ht="15.5" x14ac:dyDescent="0.35">
      <c r="B415" s="4"/>
    </row>
    <row r="416" spans="2:2" ht="15.5" x14ac:dyDescent="0.35">
      <c r="B416" s="4"/>
    </row>
    <row r="417" spans="2:2" ht="15.5" x14ac:dyDescent="0.35">
      <c r="B417" s="4"/>
    </row>
    <row r="418" spans="2:2" ht="15.5" x14ac:dyDescent="0.35">
      <c r="B418" s="4"/>
    </row>
    <row r="419" spans="2:2" ht="15.5" x14ac:dyDescent="0.35">
      <c r="B419" s="4"/>
    </row>
    <row r="420" spans="2:2" ht="15.5" x14ac:dyDescent="0.35">
      <c r="B420" s="4"/>
    </row>
    <row r="421" spans="2:2" ht="15.5" x14ac:dyDescent="0.35">
      <c r="B421" s="4"/>
    </row>
    <row r="422" spans="2:2" ht="15.5" x14ac:dyDescent="0.35">
      <c r="B422" s="4"/>
    </row>
    <row r="423" spans="2:2" ht="15.5" x14ac:dyDescent="0.35">
      <c r="B423" s="4"/>
    </row>
    <row r="424" spans="2:2" ht="15.5" x14ac:dyDescent="0.35">
      <c r="B424" s="4"/>
    </row>
    <row r="425" spans="2:2" ht="15.5" x14ac:dyDescent="0.35">
      <c r="B425" s="4"/>
    </row>
    <row r="426" spans="2:2" ht="15.5" x14ac:dyDescent="0.35">
      <c r="B426" s="4"/>
    </row>
    <row r="427" spans="2:2" ht="15.5" x14ac:dyDescent="0.35">
      <c r="B427" s="4"/>
    </row>
    <row r="428" spans="2:2" ht="15.5" x14ac:dyDescent="0.35">
      <c r="B428" s="4"/>
    </row>
    <row r="429" spans="2:2" ht="15.5" x14ac:dyDescent="0.35">
      <c r="B429" s="4"/>
    </row>
    <row r="430" spans="2:2" ht="15.5" x14ac:dyDescent="0.35">
      <c r="B430" s="4"/>
    </row>
    <row r="431" spans="2:2" ht="15.5" x14ac:dyDescent="0.35">
      <c r="B431" s="4"/>
    </row>
    <row r="432" spans="2:2" ht="15.5" x14ac:dyDescent="0.35">
      <c r="B432" s="4"/>
    </row>
    <row r="433" spans="2:2" ht="15.5" x14ac:dyDescent="0.35">
      <c r="B433" s="4"/>
    </row>
    <row r="434" spans="2:2" ht="15.5" x14ac:dyDescent="0.35">
      <c r="B434" s="4"/>
    </row>
    <row r="435" spans="2:2" ht="15.5" x14ac:dyDescent="0.35">
      <c r="B435" s="4"/>
    </row>
    <row r="436" spans="2:2" ht="15.5" x14ac:dyDescent="0.35">
      <c r="B436" s="4"/>
    </row>
    <row r="437" spans="2:2" ht="15.5" x14ac:dyDescent="0.35">
      <c r="B437" s="4"/>
    </row>
    <row r="438" spans="2:2" ht="15.5" x14ac:dyDescent="0.35">
      <c r="B438" s="4"/>
    </row>
    <row r="439" spans="2:2" ht="15.5" x14ac:dyDescent="0.35">
      <c r="B439" s="4"/>
    </row>
    <row r="440" spans="2:2" ht="15.5" x14ac:dyDescent="0.35">
      <c r="B440" s="4"/>
    </row>
    <row r="441" spans="2:2" ht="15.5" x14ac:dyDescent="0.35">
      <c r="B441" s="4"/>
    </row>
    <row r="442" spans="2:2" ht="15.5" x14ac:dyDescent="0.35">
      <c r="B442" s="4"/>
    </row>
    <row r="443" spans="2:2" ht="15.5" x14ac:dyDescent="0.35">
      <c r="B443" s="4"/>
    </row>
    <row r="444" spans="2:2" ht="15.5" x14ac:dyDescent="0.35">
      <c r="B444" s="4"/>
    </row>
    <row r="445" spans="2:2" ht="15.5" x14ac:dyDescent="0.35">
      <c r="B445" s="4"/>
    </row>
    <row r="446" spans="2:2" ht="15.5" x14ac:dyDescent="0.35">
      <c r="B446" s="4"/>
    </row>
    <row r="447" spans="2:2" ht="15.5" x14ac:dyDescent="0.35">
      <c r="B447" s="4"/>
    </row>
    <row r="448" spans="2:2" ht="15.5" x14ac:dyDescent="0.35">
      <c r="B448" s="4"/>
    </row>
    <row r="449" spans="2:2" ht="15.5" x14ac:dyDescent="0.35">
      <c r="B449" s="4"/>
    </row>
    <row r="450" spans="2:2" ht="15.5" x14ac:dyDescent="0.35">
      <c r="B450" s="4"/>
    </row>
    <row r="451" spans="2:2" ht="15.5" x14ac:dyDescent="0.35">
      <c r="B451" s="4"/>
    </row>
    <row r="452" spans="2:2" ht="15.5" x14ac:dyDescent="0.35">
      <c r="B452" s="4"/>
    </row>
    <row r="453" spans="2:2" ht="15.5" x14ac:dyDescent="0.35">
      <c r="B453" s="4"/>
    </row>
    <row r="454" spans="2:2" ht="15.5" x14ac:dyDescent="0.35">
      <c r="B454" s="4"/>
    </row>
    <row r="455" spans="2:2" ht="15.5" x14ac:dyDescent="0.35">
      <c r="B455" s="4"/>
    </row>
    <row r="456" spans="2:2" ht="15.5" x14ac:dyDescent="0.35">
      <c r="B456" s="4"/>
    </row>
    <row r="457" spans="2:2" ht="15.5" x14ac:dyDescent="0.35">
      <c r="B457" s="4"/>
    </row>
    <row r="458" spans="2:2" ht="15.5" x14ac:dyDescent="0.35">
      <c r="B458" s="4"/>
    </row>
    <row r="459" spans="2:2" ht="15.5" x14ac:dyDescent="0.35">
      <c r="B459" s="4"/>
    </row>
    <row r="460" spans="2:2" ht="15.5" x14ac:dyDescent="0.35">
      <c r="B460" s="4"/>
    </row>
    <row r="461" spans="2:2" ht="15.5" x14ac:dyDescent="0.35">
      <c r="B461" s="4"/>
    </row>
    <row r="462" spans="2:2" ht="15.5" x14ac:dyDescent="0.35">
      <c r="B462" s="4"/>
    </row>
    <row r="463" spans="2:2" ht="15.5" x14ac:dyDescent="0.35">
      <c r="B463" s="4"/>
    </row>
    <row r="464" spans="2:2" ht="15.5" x14ac:dyDescent="0.35">
      <c r="B464" s="4"/>
    </row>
    <row r="465" spans="2:2" ht="15.5" x14ac:dyDescent="0.35">
      <c r="B465" s="4"/>
    </row>
    <row r="466" spans="2:2" ht="15.5" x14ac:dyDescent="0.35">
      <c r="B466" s="4"/>
    </row>
    <row r="467" spans="2:2" ht="15.5" x14ac:dyDescent="0.35">
      <c r="B467" s="4"/>
    </row>
    <row r="468" spans="2:2" ht="15.5" x14ac:dyDescent="0.35">
      <c r="B468" s="4"/>
    </row>
    <row r="469" spans="2:2" ht="15.5" x14ac:dyDescent="0.35">
      <c r="B469" s="4"/>
    </row>
    <row r="470" spans="2:2" ht="15.5" x14ac:dyDescent="0.35">
      <c r="B470" s="4"/>
    </row>
    <row r="471" spans="2:2" ht="15.5" x14ac:dyDescent="0.35">
      <c r="B471" s="4"/>
    </row>
    <row r="472" spans="2:2" ht="15.5" x14ac:dyDescent="0.35">
      <c r="B472" s="4"/>
    </row>
    <row r="473" spans="2:2" ht="15.5" x14ac:dyDescent="0.35">
      <c r="B473" s="4"/>
    </row>
    <row r="474" spans="2:2" ht="15.5" x14ac:dyDescent="0.35">
      <c r="B474" s="4"/>
    </row>
    <row r="475" spans="2:2" ht="15.5" x14ac:dyDescent="0.35">
      <c r="B475" s="4"/>
    </row>
    <row r="476" spans="2:2" ht="15.5" x14ac:dyDescent="0.35">
      <c r="B476" s="4"/>
    </row>
    <row r="477" spans="2:2" ht="15.5" x14ac:dyDescent="0.35">
      <c r="B477" s="4"/>
    </row>
    <row r="478" spans="2:2" ht="15.5" x14ac:dyDescent="0.35">
      <c r="B478" s="4"/>
    </row>
    <row r="479" spans="2:2" ht="15.5" x14ac:dyDescent="0.35">
      <c r="B479" s="4"/>
    </row>
    <row r="480" spans="2:2" ht="15.5" x14ac:dyDescent="0.35">
      <c r="B480" s="4"/>
    </row>
    <row r="481" spans="2:2" ht="15.5" x14ac:dyDescent="0.35">
      <c r="B481" s="4"/>
    </row>
    <row r="482" spans="2:2" ht="15.5" x14ac:dyDescent="0.35">
      <c r="B482" s="4"/>
    </row>
    <row r="483" spans="2:2" ht="15.5" x14ac:dyDescent="0.35">
      <c r="B483" s="4"/>
    </row>
    <row r="484" spans="2:2" ht="15.5" x14ac:dyDescent="0.35">
      <c r="B484" s="4"/>
    </row>
    <row r="485" spans="2:2" ht="15.5" x14ac:dyDescent="0.35">
      <c r="B485" s="4"/>
    </row>
    <row r="486" spans="2:2" ht="15.5" x14ac:dyDescent="0.35">
      <c r="B486" s="4"/>
    </row>
    <row r="487" spans="2:2" ht="15.5" x14ac:dyDescent="0.35">
      <c r="B487" s="4"/>
    </row>
    <row r="488" spans="2:2" ht="15.5" x14ac:dyDescent="0.35">
      <c r="B488" s="4"/>
    </row>
    <row r="489" spans="2:2" ht="15.5" x14ac:dyDescent="0.35">
      <c r="B489" s="4"/>
    </row>
    <row r="490" spans="2:2" ht="15.5" x14ac:dyDescent="0.35">
      <c r="B490" s="4"/>
    </row>
    <row r="491" spans="2:2" ht="15.5" x14ac:dyDescent="0.35">
      <c r="B491" s="4"/>
    </row>
    <row r="492" spans="2:2" ht="15.5" x14ac:dyDescent="0.35">
      <c r="B492" s="4"/>
    </row>
    <row r="493" spans="2:2" ht="15.5" x14ac:dyDescent="0.35">
      <c r="B493" s="4"/>
    </row>
    <row r="494" spans="2:2" ht="15.5" x14ac:dyDescent="0.35">
      <c r="B494" s="4"/>
    </row>
    <row r="495" spans="2:2" ht="15.5" x14ac:dyDescent="0.35">
      <c r="B495" s="4"/>
    </row>
    <row r="496" spans="2:2" ht="15.5" x14ac:dyDescent="0.35">
      <c r="B496" s="4"/>
    </row>
    <row r="497" spans="2:2" ht="15.5" x14ac:dyDescent="0.35">
      <c r="B497" s="4"/>
    </row>
    <row r="498" spans="2:2" ht="15.5" x14ac:dyDescent="0.35">
      <c r="B498" s="4"/>
    </row>
    <row r="499" spans="2:2" ht="15.5" x14ac:dyDescent="0.35">
      <c r="B499" s="4"/>
    </row>
    <row r="500" spans="2:2" ht="15.5" x14ac:dyDescent="0.35">
      <c r="B500" s="4"/>
    </row>
    <row r="501" spans="2:2" ht="15.5" x14ac:dyDescent="0.35">
      <c r="B501" s="4"/>
    </row>
    <row r="502" spans="2:2" ht="15.5" x14ac:dyDescent="0.35">
      <c r="B502" s="4"/>
    </row>
    <row r="503" spans="2:2" ht="15.5" x14ac:dyDescent="0.35">
      <c r="B503" s="4"/>
    </row>
    <row r="504" spans="2:2" ht="15.5" x14ac:dyDescent="0.35">
      <c r="B504" s="4"/>
    </row>
    <row r="505" spans="2:2" ht="15.5" x14ac:dyDescent="0.35">
      <c r="B505" s="4"/>
    </row>
    <row r="506" spans="2:2" ht="15.5" x14ac:dyDescent="0.35">
      <c r="B506" s="4"/>
    </row>
    <row r="507" spans="2:2" ht="15.5" x14ac:dyDescent="0.35">
      <c r="B507" s="4"/>
    </row>
    <row r="508" spans="2:2" ht="15.5" x14ac:dyDescent="0.35">
      <c r="B508" s="4"/>
    </row>
    <row r="509" spans="2:2" ht="15.5" x14ac:dyDescent="0.35">
      <c r="B509" s="4"/>
    </row>
    <row r="510" spans="2:2" ht="15.5" x14ac:dyDescent="0.35">
      <c r="B510" s="4"/>
    </row>
    <row r="511" spans="2:2" ht="15.5" x14ac:dyDescent="0.35">
      <c r="B511" s="4"/>
    </row>
    <row r="512" spans="2:2" ht="15.5" x14ac:dyDescent="0.35">
      <c r="B512" s="4"/>
    </row>
    <row r="513" spans="2:2" ht="15.5" x14ac:dyDescent="0.35">
      <c r="B513" s="4"/>
    </row>
    <row r="514" spans="2:2" ht="15.5" x14ac:dyDescent="0.35">
      <c r="B514" s="4"/>
    </row>
    <row r="515" spans="2:2" ht="15.5" x14ac:dyDescent="0.35">
      <c r="B515" s="4"/>
    </row>
    <row r="516" spans="2:2" ht="15.5" x14ac:dyDescent="0.35">
      <c r="B516" s="4"/>
    </row>
    <row r="517" spans="2:2" ht="15.5" x14ac:dyDescent="0.35">
      <c r="B517" s="4"/>
    </row>
    <row r="518" spans="2:2" ht="15.5" x14ac:dyDescent="0.35">
      <c r="B518" s="4"/>
    </row>
    <row r="519" spans="2:2" ht="15.5" x14ac:dyDescent="0.35">
      <c r="B519" s="4"/>
    </row>
    <row r="520" spans="2:2" ht="15.5" x14ac:dyDescent="0.35">
      <c r="B520" s="4"/>
    </row>
    <row r="521" spans="2:2" ht="15.5" x14ac:dyDescent="0.35">
      <c r="B521" s="4"/>
    </row>
    <row r="522" spans="2:2" ht="15.5" x14ac:dyDescent="0.35">
      <c r="B522" s="4"/>
    </row>
    <row r="523" spans="2:2" ht="15.5" x14ac:dyDescent="0.35">
      <c r="B523" s="4"/>
    </row>
    <row r="524" spans="2:2" ht="15.5" x14ac:dyDescent="0.35">
      <c r="B524" s="4"/>
    </row>
    <row r="525" spans="2:2" ht="15.5" x14ac:dyDescent="0.35">
      <c r="B525" s="4"/>
    </row>
    <row r="526" spans="2:2" ht="15.5" x14ac:dyDescent="0.35">
      <c r="B526" s="4"/>
    </row>
    <row r="527" spans="2:2" ht="15.5" x14ac:dyDescent="0.35">
      <c r="B527" s="4"/>
    </row>
    <row r="528" spans="2:2" ht="15.5" x14ac:dyDescent="0.35">
      <c r="B528" s="4"/>
    </row>
    <row r="529" spans="2:2" ht="15.5" x14ac:dyDescent="0.35">
      <c r="B529" s="4"/>
    </row>
    <row r="530" spans="2:2" ht="15.5" x14ac:dyDescent="0.35">
      <c r="B530" s="4"/>
    </row>
    <row r="531" spans="2:2" ht="15.5" x14ac:dyDescent="0.35">
      <c r="B531" s="4"/>
    </row>
    <row r="532" spans="2:2" ht="15.5" x14ac:dyDescent="0.35">
      <c r="B532" s="4"/>
    </row>
    <row r="533" spans="2:2" ht="15.5" x14ac:dyDescent="0.35">
      <c r="B533" s="4"/>
    </row>
    <row r="534" spans="2:2" ht="15.5" x14ac:dyDescent="0.35">
      <c r="B534" s="4"/>
    </row>
    <row r="535" spans="2:2" ht="15.5" x14ac:dyDescent="0.35">
      <c r="B535" s="4"/>
    </row>
    <row r="536" spans="2:2" ht="15.5" x14ac:dyDescent="0.35">
      <c r="B536" s="4"/>
    </row>
    <row r="537" spans="2:2" ht="15.5" x14ac:dyDescent="0.35">
      <c r="B537" s="4"/>
    </row>
    <row r="538" spans="2:2" ht="15.5" x14ac:dyDescent="0.35">
      <c r="B538" s="4"/>
    </row>
    <row r="539" spans="2:2" ht="15.5" x14ac:dyDescent="0.35">
      <c r="B539" s="4"/>
    </row>
    <row r="540" spans="2:2" ht="15.5" x14ac:dyDescent="0.35">
      <c r="B540" s="4"/>
    </row>
    <row r="541" spans="2:2" ht="15.5" x14ac:dyDescent="0.35">
      <c r="B541" s="4"/>
    </row>
    <row r="542" spans="2:2" ht="15.5" x14ac:dyDescent="0.35">
      <c r="B542" s="4"/>
    </row>
    <row r="543" spans="2:2" ht="15.5" x14ac:dyDescent="0.35">
      <c r="B543" s="4"/>
    </row>
    <row r="544" spans="2:2" ht="15.5" x14ac:dyDescent="0.35">
      <c r="B544" s="4"/>
    </row>
    <row r="545" spans="2:2" ht="15.5" x14ac:dyDescent="0.35">
      <c r="B545" s="4"/>
    </row>
    <row r="546" spans="2:2" ht="15.5" x14ac:dyDescent="0.35">
      <c r="B546" s="4"/>
    </row>
    <row r="547" spans="2:2" ht="15.5" x14ac:dyDescent="0.35">
      <c r="B547" s="4"/>
    </row>
    <row r="548" spans="2:2" ht="15.5" x14ac:dyDescent="0.35">
      <c r="B548" s="4"/>
    </row>
    <row r="549" spans="2:2" ht="15.5" x14ac:dyDescent="0.35">
      <c r="B549" s="4"/>
    </row>
    <row r="550" spans="2:2" ht="15.5" x14ac:dyDescent="0.35">
      <c r="B550" s="4"/>
    </row>
    <row r="551" spans="2:2" ht="15.5" x14ac:dyDescent="0.35">
      <c r="B551" s="4"/>
    </row>
    <row r="552" spans="2:2" ht="15.5" x14ac:dyDescent="0.35">
      <c r="B552" s="4"/>
    </row>
    <row r="553" spans="2:2" ht="15.5" x14ac:dyDescent="0.35">
      <c r="B553" s="4"/>
    </row>
    <row r="554" spans="2:2" ht="15.5" x14ac:dyDescent="0.35">
      <c r="B554" s="4"/>
    </row>
    <row r="555" spans="2:2" ht="15.5" x14ac:dyDescent="0.35">
      <c r="B555" s="4"/>
    </row>
    <row r="556" spans="2:2" ht="15.5" x14ac:dyDescent="0.35">
      <c r="B556" s="4"/>
    </row>
    <row r="557" spans="2:2" ht="15.5" x14ac:dyDescent="0.35">
      <c r="B557" s="4"/>
    </row>
    <row r="558" spans="2:2" ht="15.5" x14ac:dyDescent="0.35">
      <c r="B558" s="4"/>
    </row>
    <row r="559" spans="2:2" ht="15.5" x14ac:dyDescent="0.35">
      <c r="B559" s="4"/>
    </row>
    <row r="560" spans="2:2" ht="15.5" x14ac:dyDescent="0.35">
      <c r="B560" s="4"/>
    </row>
    <row r="561" spans="2:2" ht="15.5" x14ac:dyDescent="0.35">
      <c r="B561" s="4"/>
    </row>
    <row r="562" spans="2:2" ht="15.5" x14ac:dyDescent="0.35">
      <c r="B562" s="4"/>
    </row>
    <row r="563" spans="2:2" ht="15.5" x14ac:dyDescent="0.35">
      <c r="B563" s="4"/>
    </row>
    <row r="564" spans="2:2" ht="15.5" x14ac:dyDescent="0.35">
      <c r="B564" s="4"/>
    </row>
    <row r="565" spans="2:2" ht="15.5" x14ac:dyDescent="0.35">
      <c r="B565" s="4"/>
    </row>
    <row r="566" spans="2:2" ht="15.5" x14ac:dyDescent="0.35">
      <c r="B566" s="4"/>
    </row>
    <row r="567" spans="2:2" ht="15.5" x14ac:dyDescent="0.35">
      <c r="B567" s="4"/>
    </row>
    <row r="568" spans="2:2" ht="15.5" x14ac:dyDescent="0.35">
      <c r="B568" s="4"/>
    </row>
    <row r="569" spans="2:2" ht="15.5" x14ac:dyDescent="0.35">
      <c r="B569" s="4"/>
    </row>
    <row r="570" spans="2:2" ht="15.5" x14ac:dyDescent="0.35">
      <c r="B570" s="4"/>
    </row>
    <row r="571" spans="2:2" ht="15.5" x14ac:dyDescent="0.35">
      <c r="B571" s="4"/>
    </row>
    <row r="572" spans="2:2" ht="15.5" x14ac:dyDescent="0.35">
      <c r="B572" s="4"/>
    </row>
    <row r="573" spans="2:2" ht="15.5" x14ac:dyDescent="0.35">
      <c r="B573" s="4"/>
    </row>
    <row r="574" spans="2:2" ht="15.5" x14ac:dyDescent="0.35">
      <c r="B574" s="4"/>
    </row>
    <row r="575" spans="2:2" ht="15.5" x14ac:dyDescent="0.35">
      <c r="B575" s="4"/>
    </row>
    <row r="576" spans="2:2" ht="15.5" x14ac:dyDescent="0.35">
      <c r="B576" s="4"/>
    </row>
    <row r="577" spans="2:2" ht="15.5" x14ac:dyDescent="0.35">
      <c r="B577" s="4"/>
    </row>
    <row r="578" spans="2:2" ht="15.5" x14ac:dyDescent="0.35">
      <c r="B578" s="4"/>
    </row>
    <row r="579" spans="2:2" ht="15.5" x14ac:dyDescent="0.35">
      <c r="B579" s="4"/>
    </row>
    <row r="580" spans="2:2" ht="15.5" x14ac:dyDescent="0.35">
      <c r="B580" s="4"/>
    </row>
    <row r="581" spans="2:2" ht="15.5" x14ac:dyDescent="0.35">
      <c r="B581" s="4"/>
    </row>
    <row r="582" spans="2:2" ht="15.5" x14ac:dyDescent="0.35">
      <c r="B582" s="4"/>
    </row>
    <row r="583" spans="2:2" ht="15.5" x14ac:dyDescent="0.35">
      <c r="B583" s="4"/>
    </row>
    <row r="584" spans="2:2" ht="15.5" x14ac:dyDescent="0.35">
      <c r="B584" s="4"/>
    </row>
    <row r="585" spans="2:2" ht="15.5" x14ac:dyDescent="0.35">
      <c r="B585" s="4"/>
    </row>
    <row r="586" spans="2:2" ht="15.5" x14ac:dyDescent="0.35">
      <c r="B586" s="4"/>
    </row>
    <row r="587" spans="2:2" ht="15.5" x14ac:dyDescent="0.35">
      <c r="B587" s="4"/>
    </row>
    <row r="588" spans="2:2" ht="15.5" x14ac:dyDescent="0.35">
      <c r="B588" s="4"/>
    </row>
    <row r="589" spans="2:2" ht="15.5" x14ac:dyDescent="0.35">
      <c r="B589" s="4"/>
    </row>
    <row r="590" spans="2:2" ht="15.5" x14ac:dyDescent="0.35">
      <c r="B590" s="4"/>
    </row>
    <row r="591" spans="2:2" ht="15.5" x14ac:dyDescent="0.35">
      <c r="B591" s="4"/>
    </row>
    <row r="592" spans="2:2" ht="15.5" x14ac:dyDescent="0.35">
      <c r="B592" s="4"/>
    </row>
    <row r="593" spans="2:2" ht="15.5" x14ac:dyDescent="0.35">
      <c r="B593" s="4"/>
    </row>
    <row r="594" spans="2:2" ht="15.5" x14ac:dyDescent="0.35">
      <c r="B594" s="4"/>
    </row>
    <row r="595" spans="2:2" ht="15.5" x14ac:dyDescent="0.35">
      <c r="B595" s="4"/>
    </row>
    <row r="596" spans="2:2" ht="15.5" x14ac:dyDescent="0.35">
      <c r="B596" s="4"/>
    </row>
    <row r="597" spans="2:2" ht="15.5" x14ac:dyDescent="0.35">
      <c r="B597" s="4"/>
    </row>
    <row r="598" spans="2:2" ht="15.5" x14ac:dyDescent="0.35">
      <c r="B598" s="4"/>
    </row>
    <row r="599" spans="2:2" ht="15.5" x14ac:dyDescent="0.35">
      <c r="B599" s="4"/>
    </row>
    <row r="600" spans="2:2" ht="15.5" x14ac:dyDescent="0.35">
      <c r="B600" s="4"/>
    </row>
    <row r="601" spans="2:2" ht="15.5" x14ac:dyDescent="0.35">
      <c r="B601" s="4"/>
    </row>
    <row r="602" spans="2:2" ht="15.5" x14ac:dyDescent="0.35">
      <c r="B602" s="4"/>
    </row>
    <row r="603" spans="2:2" ht="15.5" x14ac:dyDescent="0.35">
      <c r="B603" s="4"/>
    </row>
    <row r="604" spans="2:2" ht="15.5" x14ac:dyDescent="0.35">
      <c r="B604" s="4"/>
    </row>
    <row r="605" spans="2:2" ht="15.5" x14ac:dyDescent="0.35">
      <c r="B605" s="4"/>
    </row>
    <row r="606" spans="2:2" ht="15.5" x14ac:dyDescent="0.35">
      <c r="B606" s="4"/>
    </row>
    <row r="607" spans="2:2" ht="15.5" x14ac:dyDescent="0.35">
      <c r="B607" s="4"/>
    </row>
    <row r="608" spans="2:2" ht="15.5" x14ac:dyDescent="0.35">
      <c r="B608" s="4"/>
    </row>
    <row r="609" spans="2:2" ht="15.5" x14ac:dyDescent="0.35">
      <c r="B609" s="4"/>
    </row>
    <row r="610" spans="2:2" ht="15.5" x14ac:dyDescent="0.35">
      <c r="B610" s="4"/>
    </row>
    <row r="611" spans="2:2" ht="15.5" x14ac:dyDescent="0.35">
      <c r="B611" s="4"/>
    </row>
    <row r="612" spans="2:2" ht="15.5" x14ac:dyDescent="0.35">
      <c r="B612" s="4"/>
    </row>
    <row r="613" spans="2:2" ht="15.5" x14ac:dyDescent="0.35">
      <c r="B613" s="4"/>
    </row>
    <row r="614" spans="2:2" ht="15.5" x14ac:dyDescent="0.35">
      <c r="B614" s="4"/>
    </row>
    <row r="615" spans="2:2" ht="15.5" x14ac:dyDescent="0.35">
      <c r="B615" s="4"/>
    </row>
    <row r="616" spans="2:2" ht="15.5" x14ac:dyDescent="0.35">
      <c r="B616" s="4"/>
    </row>
    <row r="617" spans="2:2" ht="15.5" x14ac:dyDescent="0.35">
      <c r="B617" s="4"/>
    </row>
    <row r="618" spans="2:2" ht="15.5" x14ac:dyDescent="0.35">
      <c r="B618" s="4"/>
    </row>
    <row r="619" spans="2:2" ht="15.5" x14ac:dyDescent="0.35">
      <c r="B619" s="4"/>
    </row>
    <row r="620" spans="2:2" ht="15.5" x14ac:dyDescent="0.35">
      <c r="B620" s="4"/>
    </row>
    <row r="621" spans="2:2" ht="15.5" x14ac:dyDescent="0.35">
      <c r="B621" s="4"/>
    </row>
    <row r="622" spans="2:2" ht="15.5" x14ac:dyDescent="0.35">
      <c r="B622" s="4"/>
    </row>
    <row r="623" spans="2:2" ht="15.5" x14ac:dyDescent="0.35">
      <c r="B623" s="4"/>
    </row>
    <row r="624" spans="2:2" ht="15.5" x14ac:dyDescent="0.35">
      <c r="B624" s="4"/>
    </row>
    <row r="625" spans="2:2" ht="15.5" x14ac:dyDescent="0.35">
      <c r="B625" s="4"/>
    </row>
    <row r="626" spans="2:2" ht="15.5" x14ac:dyDescent="0.35">
      <c r="B626" s="4"/>
    </row>
    <row r="627" spans="2:2" ht="15.5" x14ac:dyDescent="0.35">
      <c r="B627" s="4"/>
    </row>
    <row r="628" spans="2:2" ht="15.5" x14ac:dyDescent="0.35">
      <c r="B628" s="4"/>
    </row>
    <row r="629" spans="2:2" ht="15.5" x14ac:dyDescent="0.35">
      <c r="B629" s="4"/>
    </row>
    <row r="630" spans="2:2" ht="15.5" x14ac:dyDescent="0.35">
      <c r="B630" s="4"/>
    </row>
    <row r="631" spans="2:2" ht="15.5" x14ac:dyDescent="0.35">
      <c r="B631" s="4"/>
    </row>
    <row r="632" spans="2:2" ht="15.5" x14ac:dyDescent="0.35">
      <c r="B632" s="4"/>
    </row>
    <row r="633" spans="2:2" ht="15.5" x14ac:dyDescent="0.35">
      <c r="B633" s="4"/>
    </row>
    <row r="634" spans="2:2" ht="15.5" x14ac:dyDescent="0.35">
      <c r="B634" s="4"/>
    </row>
    <row r="635" spans="2:2" ht="15.5" x14ac:dyDescent="0.35">
      <c r="B635" s="4"/>
    </row>
    <row r="636" spans="2:2" ht="15.5" x14ac:dyDescent="0.35">
      <c r="B636" s="4"/>
    </row>
    <row r="637" spans="2:2" ht="15.5" x14ac:dyDescent="0.35">
      <c r="B637" s="4"/>
    </row>
    <row r="638" spans="2:2" ht="15.5" x14ac:dyDescent="0.35">
      <c r="B638" s="4"/>
    </row>
    <row r="639" spans="2:2" ht="15.5" x14ac:dyDescent="0.35">
      <c r="B639" s="4"/>
    </row>
    <row r="640" spans="2:2" ht="15.5" x14ac:dyDescent="0.35">
      <c r="B640" s="4"/>
    </row>
    <row r="641" spans="2:2" ht="15.5" x14ac:dyDescent="0.35">
      <c r="B641" s="4"/>
    </row>
    <row r="642" spans="2:2" ht="15.5" x14ac:dyDescent="0.35">
      <c r="B642" s="4"/>
    </row>
    <row r="643" spans="2:2" ht="15.5" x14ac:dyDescent="0.35">
      <c r="B643" s="4"/>
    </row>
    <row r="644" spans="2:2" ht="15.5" x14ac:dyDescent="0.35">
      <c r="B644" s="4"/>
    </row>
    <row r="645" spans="2:2" ht="15.5" x14ac:dyDescent="0.35">
      <c r="B645" s="4"/>
    </row>
    <row r="646" spans="2:2" ht="15.5" x14ac:dyDescent="0.35">
      <c r="B646" s="4"/>
    </row>
    <row r="647" spans="2:2" ht="15.5" x14ac:dyDescent="0.35">
      <c r="B647" s="4"/>
    </row>
    <row r="648" spans="2:2" ht="15.5" x14ac:dyDescent="0.35">
      <c r="B648" s="4"/>
    </row>
    <row r="649" spans="2:2" ht="15.5" x14ac:dyDescent="0.35">
      <c r="B649" s="4"/>
    </row>
    <row r="650" spans="2:2" ht="15.5" x14ac:dyDescent="0.35">
      <c r="B650" s="4"/>
    </row>
    <row r="651" spans="2:2" ht="15.5" x14ac:dyDescent="0.35">
      <c r="B651" s="4"/>
    </row>
    <row r="652" spans="2:2" ht="15.5" x14ac:dyDescent="0.35">
      <c r="B652" s="4"/>
    </row>
    <row r="653" spans="2:2" ht="15.5" x14ac:dyDescent="0.35">
      <c r="B653" s="4"/>
    </row>
    <row r="654" spans="2:2" ht="15.5" x14ac:dyDescent="0.35">
      <c r="B654" s="4"/>
    </row>
    <row r="655" spans="2:2" ht="15.5" x14ac:dyDescent="0.35">
      <c r="B655" s="4"/>
    </row>
    <row r="656" spans="2:2" ht="15.5" x14ac:dyDescent="0.35">
      <c r="B656" s="4"/>
    </row>
    <row r="657" spans="2:2" ht="15.5" x14ac:dyDescent="0.35">
      <c r="B657" s="4"/>
    </row>
    <row r="658" spans="2:2" ht="15.5" x14ac:dyDescent="0.35">
      <c r="B658" s="4"/>
    </row>
    <row r="659" spans="2:2" ht="15.5" x14ac:dyDescent="0.35">
      <c r="B659" s="4"/>
    </row>
    <row r="660" spans="2:2" ht="15.5" x14ac:dyDescent="0.35">
      <c r="B660" s="4"/>
    </row>
    <row r="661" spans="2:2" ht="15.5" x14ac:dyDescent="0.35">
      <c r="B661" s="4"/>
    </row>
    <row r="662" spans="2:2" ht="15.5" x14ac:dyDescent="0.35">
      <c r="B662" s="4"/>
    </row>
    <row r="663" spans="2:2" ht="15.5" x14ac:dyDescent="0.35">
      <c r="B663" s="4"/>
    </row>
    <row r="664" spans="2:2" ht="15.5" x14ac:dyDescent="0.35">
      <c r="B664" s="4"/>
    </row>
    <row r="665" spans="2:2" ht="15.5" x14ac:dyDescent="0.35">
      <c r="B665" s="4"/>
    </row>
    <row r="666" spans="2:2" ht="15.5" x14ac:dyDescent="0.35">
      <c r="B666" s="4"/>
    </row>
    <row r="667" spans="2:2" ht="15.5" x14ac:dyDescent="0.35">
      <c r="B667" s="4"/>
    </row>
    <row r="668" spans="2:2" ht="15.5" x14ac:dyDescent="0.35">
      <c r="B668" s="4"/>
    </row>
    <row r="669" spans="2:2" ht="15.5" x14ac:dyDescent="0.35">
      <c r="B669" s="4"/>
    </row>
    <row r="670" spans="2:2" ht="15.5" x14ac:dyDescent="0.35">
      <c r="B670" s="4"/>
    </row>
    <row r="671" spans="2:2" ht="15.5" x14ac:dyDescent="0.35">
      <c r="B671" s="4"/>
    </row>
    <row r="672" spans="2:2" ht="15.5" x14ac:dyDescent="0.35">
      <c r="B672" s="4"/>
    </row>
    <row r="673" spans="2:2" ht="15.5" x14ac:dyDescent="0.35">
      <c r="B673" s="4"/>
    </row>
    <row r="674" spans="2:2" ht="15.5" x14ac:dyDescent="0.35">
      <c r="B674" s="4"/>
    </row>
    <row r="675" spans="2:2" ht="15.5" x14ac:dyDescent="0.35">
      <c r="B675" s="4"/>
    </row>
    <row r="676" spans="2:2" ht="15.5" x14ac:dyDescent="0.35">
      <c r="B676" s="4"/>
    </row>
    <row r="677" spans="2:2" ht="15.5" x14ac:dyDescent="0.35">
      <c r="B677" s="4"/>
    </row>
    <row r="678" spans="2:2" ht="15.5" x14ac:dyDescent="0.35">
      <c r="B678" s="4"/>
    </row>
    <row r="679" spans="2:2" ht="15.5" x14ac:dyDescent="0.35">
      <c r="B679" s="4"/>
    </row>
    <row r="680" spans="2:2" ht="15.5" x14ac:dyDescent="0.35">
      <c r="B680" s="4"/>
    </row>
    <row r="681" spans="2:2" ht="15.5" x14ac:dyDescent="0.35">
      <c r="B681" s="4"/>
    </row>
    <row r="682" spans="2:2" ht="15.5" x14ac:dyDescent="0.35">
      <c r="B682" s="4"/>
    </row>
    <row r="683" spans="2:2" ht="15.5" x14ac:dyDescent="0.35">
      <c r="B683" s="4"/>
    </row>
    <row r="684" spans="2:2" ht="15.5" x14ac:dyDescent="0.35">
      <c r="B684" s="4"/>
    </row>
    <row r="685" spans="2:2" ht="15.5" x14ac:dyDescent="0.35">
      <c r="B685" s="4"/>
    </row>
    <row r="686" spans="2:2" ht="15.5" x14ac:dyDescent="0.35">
      <c r="B686" s="4"/>
    </row>
    <row r="687" spans="2:2" ht="15.5" x14ac:dyDescent="0.35">
      <c r="B687" s="4"/>
    </row>
    <row r="688" spans="2:2" ht="15.5" x14ac:dyDescent="0.35">
      <c r="B688" s="4"/>
    </row>
    <row r="689" spans="2:2" ht="15.5" x14ac:dyDescent="0.35">
      <c r="B689" s="4"/>
    </row>
    <row r="690" spans="2:2" ht="15.5" x14ac:dyDescent="0.35">
      <c r="B690" s="4"/>
    </row>
    <row r="691" spans="2:2" ht="15.5" x14ac:dyDescent="0.35">
      <c r="B691" s="4"/>
    </row>
    <row r="692" spans="2:2" ht="15.5" x14ac:dyDescent="0.35">
      <c r="B692" s="4"/>
    </row>
    <row r="693" spans="2:2" ht="15.5" x14ac:dyDescent="0.35">
      <c r="B693" s="4"/>
    </row>
    <row r="694" spans="2:2" ht="15.5" x14ac:dyDescent="0.35">
      <c r="B694" s="4"/>
    </row>
    <row r="695" spans="2:2" ht="15.5" x14ac:dyDescent="0.35">
      <c r="B695" s="4"/>
    </row>
    <row r="696" spans="2:2" ht="15.5" x14ac:dyDescent="0.35">
      <c r="B696" s="4"/>
    </row>
    <row r="697" spans="2:2" ht="15.5" x14ac:dyDescent="0.35">
      <c r="B697" s="4"/>
    </row>
    <row r="698" spans="2:2" ht="15.5" x14ac:dyDescent="0.35">
      <c r="B698" s="4"/>
    </row>
    <row r="699" spans="2:2" ht="15.5" x14ac:dyDescent="0.35">
      <c r="B699" s="4"/>
    </row>
    <row r="700" spans="2:2" ht="15.5" x14ac:dyDescent="0.35">
      <c r="B700" s="4"/>
    </row>
    <row r="701" spans="2:2" ht="15.5" x14ac:dyDescent="0.35">
      <c r="B701" s="4"/>
    </row>
    <row r="702" spans="2:2" ht="15.5" x14ac:dyDescent="0.35">
      <c r="B702" s="4"/>
    </row>
    <row r="703" spans="2:2" ht="15.5" x14ac:dyDescent="0.35">
      <c r="B703" s="4"/>
    </row>
    <row r="704" spans="2:2" ht="15.5" x14ac:dyDescent="0.35">
      <c r="B704" s="4"/>
    </row>
    <row r="705" spans="2:2" ht="15.5" x14ac:dyDescent="0.35">
      <c r="B705" s="4"/>
    </row>
    <row r="706" spans="2:2" ht="15.5" x14ac:dyDescent="0.35">
      <c r="B706" s="4"/>
    </row>
    <row r="707" spans="2:2" ht="15.5" x14ac:dyDescent="0.35">
      <c r="B707" s="4"/>
    </row>
    <row r="708" spans="2:2" ht="15.5" x14ac:dyDescent="0.35">
      <c r="B708" s="4"/>
    </row>
    <row r="709" spans="2:2" ht="15.5" x14ac:dyDescent="0.35">
      <c r="B709" s="4"/>
    </row>
    <row r="710" spans="2:2" ht="15.5" x14ac:dyDescent="0.35">
      <c r="B710" s="4"/>
    </row>
    <row r="711" spans="2:2" ht="15.5" x14ac:dyDescent="0.35">
      <c r="B711" s="4"/>
    </row>
    <row r="712" spans="2:2" ht="15.5" x14ac:dyDescent="0.35">
      <c r="B712" s="4"/>
    </row>
    <row r="713" spans="2:2" ht="15.5" x14ac:dyDescent="0.35">
      <c r="B713" s="4"/>
    </row>
    <row r="714" spans="2:2" ht="15.5" x14ac:dyDescent="0.35">
      <c r="B714" s="4"/>
    </row>
    <row r="715" spans="2:2" ht="15.5" x14ac:dyDescent="0.35">
      <c r="B715" s="4"/>
    </row>
    <row r="716" spans="2:2" ht="15.5" x14ac:dyDescent="0.35">
      <c r="B716" s="4"/>
    </row>
    <row r="717" spans="2:2" ht="15.5" x14ac:dyDescent="0.35">
      <c r="B717" s="4"/>
    </row>
    <row r="718" spans="2:2" ht="15.5" x14ac:dyDescent="0.35">
      <c r="B718" s="4"/>
    </row>
    <row r="719" spans="2:2" ht="15.5" x14ac:dyDescent="0.35">
      <c r="B719" s="4"/>
    </row>
    <row r="720" spans="2:2" ht="15.5" x14ac:dyDescent="0.35">
      <c r="B720" s="4"/>
    </row>
    <row r="721" spans="2:2" ht="15.5" x14ac:dyDescent="0.35">
      <c r="B721" s="4"/>
    </row>
    <row r="722" spans="2:2" ht="15.5" x14ac:dyDescent="0.35">
      <c r="B722" s="4"/>
    </row>
    <row r="723" spans="2:2" ht="15.5" x14ac:dyDescent="0.35">
      <c r="B723" s="4"/>
    </row>
    <row r="724" spans="2:2" ht="15.5" x14ac:dyDescent="0.35">
      <c r="B724" s="4"/>
    </row>
    <row r="725" spans="2:2" ht="15.5" x14ac:dyDescent="0.35">
      <c r="B725" s="4"/>
    </row>
    <row r="726" spans="2:2" ht="15.5" x14ac:dyDescent="0.35">
      <c r="B726" s="4"/>
    </row>
    <row r="727" spans="2:2" ht="15.5" x14ac:dyDescent="0.35">
      <c r="B727" s="4"/>
    </row>
    <row r="728" spans="2:2" ht="15.5" x14ac:dyDescent="0.35">
      <c r="B728" s="4"/>
    </row>
    <row r="729" spans="2:2" ht="15.5" x14ac:dyDescent="0.35">
      <c r="B729" s="4"/>
    </row>
    <row r="730" spans="2:2" ht="15.5" x14ac:dyDescent="0.35">
      <c r="B730" s="4"/>
    </row>
    <row r="731" spans="2:2" ht="15.5" x14ac:dyDescent="0.35">
      <c r="B731" s="4"/>
    </row>
    <row r="732" spans="2:2" ht="15.5" x14ac:dyDescent="0.35">
      <c r="B732" s="4"/>
    </row>
    <row r="733" spans="2:2" ht="15.5" x14ac:dyDescent="0.35">
      <c r="B733" s="4"/>
    </row>
    <row r="734" spans="2:2" ht="15.5" x14ac:dyDescent="0.35">
      <c r="B734" s="4"/>
    </row>
    <row r="735" spans="2:2" ht="15.5" x14ac:dyDescent="0.35">
      <c r="B735" s="4"/>
    </row>
    <row r="736" spans="2:2" ht="15.5" x14ac:dyDescent="0.35">
      <c r="B736" s="4"/>
    </row>
    <row r="737" spans="2:2" ht="15.5" x14ac:dyDescent="0.35">
      <c r="B737" s="4"/>
    </row>
    <row r="738" spans="2:2" ht="15.5" x14ac:dyDescent="0.35">
      <c r="B738" s="4"/>
    </row>
    <row r="739" spans="2:2" ht="15.5" x14ac:dyDescent="0.35">
      <c r="B739" s="4"/>
    </row>
    <row r="740" spans="2:2" ht="15.5" x14ac:dyDescent="0.35">
      <c r="B740" s="4"/>
    </row>
    <row r="741" spans="2:2" ht="15.5" x14ac:dyDescent="0.35">
      <c r="B741" s="4"/>
    </row>
    <row r="742" spans="2:2" ht="15.5" x14ac:dyDescent="0.35">
      <c r="B742" s="4"/>
    </row>
    <row r="743" spans="2:2" ht="15.5" x14ac:dyDescent="0.35">
      <c r="B743" s="4"/>
    </row>
    <row r="744" spans="2:2" ht="15.5" x14ac:dyDescent="0.35">
      <c r="B744" s="4"/>
    </row>
    <row r="745" spans="2:2" ht="15.5" x14ac:dyDescent="0.35">
      <c r="B745" s="4"/>
    </row>
    <row r="746" spans="2:2" ht="15.5" x14ac:dyDescent="0.35">
      <c r="B746" s="4"/>
    </row>
    <row r="747" spans="2:2" ht="15.5" x14ac:dyDescent="0.35">
      <c r="B747" s="4"/>
    </row>
    <row r="748" spans="2:2" ht="15.5" x14ac:dyDescent="0.35">
      <c r="B748" s="4"/>
    </row>
    <row r="749" spans="2:2" ht="15.5" x14ac:dyDescent="0.35">
      <c r="B749" s="4"/>
    </row>
    <row r="750" spans="2:2" ht="15.5" x14ac:dyDescent="0.35">
      <c r="B750" s="4"/>
    </row>
    <row r="751" spans="2:2" ht="15.5" x14ac:dyDescent="0.35">
      <c r="B751" s="4"/>
    </row>
    <row r="752" spans="2:2" ht="15.5" x14ac:dyDescent="0.35">
      <c r="B752" s="4"/>
    </row>
    <row r="753" spans="2:2" ht="15.5" x14ac:dyDescent="0.35">
      <c r="B753" s="4"/>
    </row>
    <row r="754" spans="2:2" ht="15.5" x14ac:dyDescent="0.35">
      <c r="B754" s="4"/>
    </row>
    <row r="755" spans="2:2" ht="15.5" x14ac:dyDescent="0.35">
      <c r="B755" s="4"/>
    </row>
    <row r="756" spans="2:2" ht="15.5" x14ac:dyDescent="0.35">
      <c r="B756" s="4"/>
    </row>
    <row r="757" spans="2:2" ht="15.5" x14ac:dyDescent="0.35">
      <c r="B757" s="4"/>
    </row>
    <row r="758" spans="2:2" ht="15.5" x14ac:dyDescent="0.35">
      <c r="B758" s="4"/>
    </row>
    <row r="759" spans="2:2" ht="15.5" x14ac:dyDescent="0.35">
      <c r="B759" s="4"/>
    </row>
    <row r="760" spans="2:2" ht="15.5" x14ac:dyDescent="0.35">
      <c r="B760" s="4"/>
    </row>
    <row r="761" spans="2:2" ht="15.5" x14ac:dyDescent="0.35">
      <c r="B761" s="4"/>
    </row>
    <row r="762" spans="2:2" ht="15.5" x14ac:dyDescent="0.35">
      <c r="B762" s="4"/>
    </row>
    <row r="763" spans="2:2" ht="15.5" x14ac:dyDescent="0.35">
      <c r="B763" s="4"/>
    </row>
    <row r="764" spans="2:2" ht="15.5" x14ac:dyDescent="0.35">
      <c r="B764" s="4"/>
    </row>
    <row r="765" spans="2:2" ht="15.5" x14ac:dyDescent="0.35">
      <c r="B765" s="4"/>
    </row>
    <row r="766" spans="2:2" ht="15.5" x14ac:dyDescent="0.35">
      <c r="B766" s="4"/>
    </row>
    <row r="767" spans="2:2" ht="15.5" x14ac:dyDescent="0.35">
      <c r="B767" s="4"/>
    </row>
    <row r="768" spans="2:2" ht="15.5" x14ac:dyDescent="0.35">
      <c r="B768" s="4"/>
    </row>
    <row r="769" spans="2:2" ht="15.5" x14ac:dyDescent="0.35">
      <c r="B769" s="4"/>
    </row>
    <row r="770" spans="2:2" ht="15.5" x14ac:dyDescent="0.35">
      <c r="B770" s="4"/>
    </row>
    <row r="771" spans="2:2" ht="15.5" x14ac:dyDescent="0.35">
      <c r="B771" s="4"/>
    </row>
    <row r="772" spans="2:2" ht="15.5" x14ac:dyDescent="0.35">
      <c r="B772" s="4"/>
    </row>
    <row r="773" spans="2:2" ht="15.5" x14ac:dyDescent="0.35">
      <c r="B773" s="4"/>
    </row>
    <row r="774" spans="2:2" ht="15.5" x14ac:dyDescent="0.35">
      <c r="B774" s="4"/>
    </row>
    <row r="775" spans="2:2" ht="15.5" x14ac:dyDescent="0.35">
      <c r="B775" s="4"/>
    </row>
    <row r="776" spans="2:2" ht="15.5" x14ac:dyDescent="0.35">
      <c r="B776" s="4"/>
    </row>
    <row r="777" spans="2:2" ht="15.5" x14ac:dyDescent="0.35">
      <c r="B777" s="4"/>
    </row>
    <row r="778" spans="2:2" ht="15.5" x14ac:dyDescent="0.35">
      <c r="B778" s="4"/>
    </row>
    <row r="779" spans="2:2" ht="15.5" x14ac:dyDescent="0.35">
      <c r="B779" s="4"/>
    </row>
    <row r="780" spans="2:2" ht="15.5" x14ac:dyDescent="0.35">
      <c r="B780" s="4"/>
    </row>
    <row r="781" spans="2:2" ht="15.5" x14ac:dyDescent="0.35">
      <c r="B781" s="4"/>
    </row>
    <row r="782" spans="2:2" ht="15.5" x14ac:dyDescent="0.35">
      <c r="B782" s="4"/>
    </row>
    <row r="783" spans="2:2" ht="15.5" x14ac:dyDescent="0.35">
      <c r="B783" s="4"/>
    </row>
    <row r="784" spans="2:2" ht="15.5" x14ac:dyDescent="0.35">
      <c r="B784" s="4"/>
    </row>
    <row r="785" spans="2:2" ht="15.5" x14ac:dyDescent="0.35">
      <c r="B785" s="4"/>
    </row>
    <row r="786" spans="2:2" ht="15.5" x14ac:dyDescent="0.35">
      <c r="B786" s="4"/>
    </row>
    <row r="787" spans="2:2" ht="15.5" x14ac:dyDescent="0.35">
      <c r="B787" s="4"/>
    </row>
    <row r="788" spans="2:2" ht="15.5" x14ac:dyDescent="0.35">
      <c r="B788" s="4"/>
    </row>
    <row r="789" spans="2:2" ht="15.5" x14ac:dyDescent="0.35">
      <c r="B789" s="4"/>
    </row>
    <row r="790" spans="2:2" ht="15.5" x14ac:dyDescent="0.35">
      <c r="B790" s="4"/>
    </row>
    <row r="791" spans="2:2" ht="15.5" x14ac:dyDescent="0.35">
      <c r="B791" s="4"/>
    </row>
    <row r="792" spans="2:2" ht="15.5" x14ac:dyDescent="0.35">
      <c r="B792" s="4"/>
    </row>
    <row r="793" spans="2:2" ht="15.5" x14ac:dyDescent="0.35">
      <c r="B793" s="4"/>
    </row>
    <row r="794" spans="2:2" ht="15.5" x14ac:dyDescent="0.35">
      <c r="B794" s="4"/>
    </row>
    <row r="795" spans="2:2" ht="15.5" x14ac:dyDescent="0.35">
      <c r="B795" s="4"/>
    </row>
    <row r="796" spans="2:2" ht="15.5" x14ac:dyDescent="0.35">
      <c r="B796" s="4"/>
    </row>
    <row r="797" spans="2:2" ht="15.5" x14ac:dyDescent="0.35">
      <c r="B797" s="4"/>
    </row>
    <row r="798" spans="2:2" ht="15.5" x14ac:dyDescent="0.35">
      <c r="B798" s="4"/>
    </row>
    <row r="799" spans="2:2" ht="15.5" x14ac:dyDescent="0.35">
      <c r="B799" s="4"/>
    </row>
    <row r="800" spans="2:2" ht="15.5" x14ac:dyDescent="0.35">
      <c r="B800" s="4"/>
    </row>
    <row r="801" spans="2:2" ht="15.5" x14ac:dyDescent="0.35">
      <c r="B801" s="4"/>
    </row>
    <row r="802" spans="2:2" ht="15.5" x14ac:dyDescent="0.35">
      <c r="B802" s="4"/>
    </row>
    <row r="803" spans="2:2" ht="15.5" x14ac:dyDescent="0.35">
      <c r="B803" s="4"/>
    </row>
    <row r="804" spans="2:2" ht="15.5" x14ac:dyDescent="0.35">
      <c r="B804" s="4"/>
    </row>
    <row r="805" spans="2:2" ht="15.5" x14ac:dyDescent="0.35">
      <c r="B805" s="4"/>
    </row>
    <row r="806" spans="2:2" ht="15.5" x14ac:dyDescent="0.35">
      <c r="B806" s="4"/>
    </row>
    <row r="807" spans="2:2" ht="15.5" x14ac:dyDescent="0.35">
      <c r="B807" s="4"/>
    </row>
    <row r="808" spans="2:2" ht="15.5" x14ac:dyDescent="0.35">
      <c r="B808" s="4"/>
    </row>
    <row r="809" spans="2:2" ht="15.5" x14ac:dyDescent="0.35">
      <c r="B809" s="4"/>
    </row>
    <row r="810" spans="2:2" ht="15.5" x14ac:dyDescent="0.35">
      <c r="B810" s="4"/>
    </row>
    <row r="811" spans="2:2" ht="15.5" x14ac:dyDescent="0.35">
      <c r="B811" s="4"/>
    </row>
    <row r="812" spans="2:2" ht="15.5" x14ac:dyDescent="0.35">
      <c r="B812" s="4"/>
    </row>
    <row r="813" spans="2:2" ht="15.5" x14ac:dyDescent="0.35">
      <c r="B813" s="4"/>
    </row>
    <row r="814" spans="2:2" ht="15.5" x14ac:dyDescent="0.35">
      <c r="B814" s="4"/>
    </row>
    <row r="815" spans="2:2" ht="15.5" x14ac:dyDescent="0.35">
      <c r="B815" s="4"/>
    </row>
    <row r="816" spans="2:2" ht="15.5" x14ac:dyDescent="0.35">
      <c r="B816" s="4"/>
    </row>
    <row r="817" spans="2:2" ht="15.5" x14ac:dyDescent="0.35">
      <c r="B817" s="4"/>
    </row>
    <row r="818" spans="2:2" ht="15.5" x14ac:dyDescent="0.35">
      <c r="B818" s="4"/>
    </row>
    <row r="819" spans="2:2" ht="15.5" x14ac:dyDescent="0.35">
      <c r="B819" s="4"/>
    </row>
    <row r="820" spans="2:2" ht="15.5" x14ac:dyDescent="0.35">
      <c r="B820" s="4"/>
    </row>
    <row r="821" spans="2:2" ht="15.5" x14ac:dyDescent="0.35">
      <c r="B821" s="4"/>
    </row>
    <row r="822" spans="2:2" ht="15.5" x14ac:dyDescent="0.35">
      <c r="B822" s="4"/>
    </row>
    <row r="823" spans="2:2" ht="15.5" x14ac:dyDescent="0.35">
      <c r="B823" s="4"/>
    </row>
    <row r="824" spans="2:2" ht="15.5" x14ac:dyDescent="0.35">
      <c r="B824" s="4"/>
    </row>
    <row r="825" spans="2:2" ht="15.5" x14ac:dyDescent="0.35">
      <c r="B825" s="4"/>
    </row>
    <row r="826" spans="2:2" ht="15.5" x14ac:dyDescent="0.35">
      <c r="B826" s="4"/>
    </row>
    <row r="827" spans="2:2" ht="15.5" x14ac:dyDescent="0.35">
      <c r="B827" s="4"/>
    </row>
    <row r="828" spans="2:2" ht="15.5" x14ac:dyDescent="0.35">
      <c r="B828" s="4"/>
    </row>
    <row r="829" spans="2:2" ht="15.5" x14ac:dyDescent="0.35">
      <c r="B829" s="4"/>
    </row>
    <row r="830" spans="2:2" ht="15.5" x14ac:dyDescent="0.35">
      <c r="B830" s="4"/>
    </row>
    <row r="831" spans="2:2" ht="15.5" x14ac:dyDescent="0.35">
      <c r="B831" s="4"/>
    </row>
    <row r="832" spans="2:2" ht="15.5" x14ac:dyDescent="0.35">
      <c r="B832" s="4"/>
    </row>
    <row r="833" spans="2:2" ht="15.5" x14ac:dyDescent="0.35">
      <c r="B833" s="4"/>
    </row>
    <row r="834" spans="2:2" ht="15.5" x14ac:dyDescent="0.35">
      <c r="B834" s="4"/>
    </row>
    <row r="835" spans="2:2" ht="15.5" x14ac:dyDescent="0.35">
      <c r="B835" s="4"/>
    </row>
    <row r="836" spans="2:2" ht="15.5" x14ac:dyDescent="0.35">
      <c r="B836" s="4"/>
    </row>
    <row r="837" spans="2:2" ht="15.5" x14ac:dyDescent="0.35">
      <c r="B837" s="4"/>
    </row>
    <row r="838" spans="2:2" ht="15.5" x14ac:dyDescent="0.35">
      <c r="B838" s="4"/>
    </row>
    <row r="839" spans="2:2" ht="15.5" x14ac:dyDescent="0.35">
      <c r="B839" s="4"/>
    </row>
    <row r="840" spans="2:2" ht="15.5" x14ac:dyDescent="0.35">
      <c r="B840" s="4"/>
    </row>
    <row r="841" spans="2:2" ht="15.5" x14ac:dyDescent="0.35">
      <c r="B841" s="4"/>
    </row>
    <row r="842" spans="2:2" ht="15.5" x14ac:dyDescent="0.35">
      <c r="B842" s="4"/>
    </row>
    <row r="843" spans="2:2" ht="15.5" x14ac:dyDescent="0.35">
      <c r="B843" s="4"/>
    </row>
    <row r="844" spans="2:2" ht="15.5" x14ac:dyDescent="0.35">
      <c r="B844" s="4"/>
    </row>
    <row r="845" spans="2:2" ht="15.5" x14ac:dyDescent="0.35">
      <c r="B845" s="4"/>
    </row>
    <row r="846" spans="2:2" ht="15.5" x14ac:dyDescent="0.35">
      <c r="B846" s="4"/>
    </row>
    <row r="847" spans="2:2" ht="15.5" x14ac:dyDescent="0.35">
      <c r="B847" s="4"/>
    </row>
    <row r="848" spans="2:2" ht="15.5" x14ac:dyDescent="0.35">
      <c r="B848" s="4"/>
    </row>
    <row r="849" spans="2:2" ht="15.5" x14ac:dyDescent="0.35">
      <c r="B849" s="4"/>
    </row>
    <row r="850" spans="2:2" ht="15.5" x14ac:dyDescent="0.35">
      <c r="B850" s="4"/>
    </row>
    <row r="851" spans="2:2" ht="15.5" x14ac:dyDescent="0.35">
      <c r="B851" s="4"/>
    </row>
    <row r="852" spans="2:2" ht="15.5" x14ac:dyDescent="0.35">
      <c r="B852" s="4"/>
    </row>
    <row r="853" spans="2:2" ht="15.5" x14ac:dyDescent="0.35">
      <c r="B853" s="4"/>
    </row>
    <row r="854" spans="2:2" ht="15.5" x14ac:dyDescent="0.35">
      <c r="B854" s="4"/>
    </row>
    <row r="855" spans="2:2" ht="15.5" x14ac:dyDescent="0.35">
      <c r="B855" s="4"/>
    </row>
    <row r="856" spans="2:2" ht="15.5" x14ac:dyDescent="0.35">
      <c r="B856" s="4"/>
    </row>
    <row r="857" spans="2:2" ht="15.5" x14ac:dyDescent="0.35">
      <c r="B857" s="4"/>
    </row>
    <row r="858" spans="2:2" ht="15.5" x14ac:dyDescent="0.35">
      <c r="B858" s="4"/>
    </row>
    <row r="859" spans="2:2" ht="15.5" x14ac:dyDescent="0.35">
      <c r="B859" s="4"/>
    </row>
    <row r="860" spans="2:2" ht="15.5" x14ac:dyDescent="0.35">
      <c r="B860" s="4"/>
    </row>
    <row r="861" spans="2:2" ht="15.5" x14ac:dyDescent="0.35">
      <c r="B861" s="4"/>
    </row>
    <row r="862" spans="2:2" ht="15.5" x14ac:dyDescent="0.35">
      <c r="B862" s="4"/>
    </row>
    <row r="863" spans="2:2" ht="15.5" x14ac:dyDescent="0.35">
      <c r="B863" s="4"/>
    </row>
    <row r="864" spans="2:2" ht="15.5" x14ac:dyDescent="0.35">
      <c r="B864" s="4"/>
    </row>
    <row r="865" spans="2:2" ht="15.5" x14ac:dyDescent="0.35">
      <c r="B865" s="4"/>
    </row>
    <row r="866" spans="2:2" ht="15.5" x14ac:dyDescent="0.35">
      <c r="B866" s="4"/>
    </row>
    <row r="867" spans="2:2" ht="15.5" x14ac:dyDescent="0.35">
      <c r="B867" s="4"/>
    </row>
    <row r="868" spans="2:2" ht="15.5" x14ac:dyDescent="0.35">
      <c r="B868" s="4"/>
    </row>
    <row r="869" spans="2:2" ht="15.5" x14ac:dyDescent="0.35">
      <c r="B869" s="4"/>
    </row>
    <row r="870" spans="2:2" ht="15.5" x14ac:dyDescent="0.35">
      <c r="B870" s="4"/>
    </row>
    <row r="871" spans="2:2" ht="15.5" x14ac:dyDescent="0.35">
      <c r="B871" s="4"/>
    </row>
    <row r="872" spans="2:2" ht="15.5" x14ac:dyDescent="0.35">
      <c r="B872" s="4"/>
    </row>
    <row r="873" spans="2:2" ht="15.5" x14ac:dyDescent="0.35">
      <c r="B873" s="4"/>
    </row>
    <row r="874" spans="2:2" ht="15.5" x14ac:dyDescent="0.35">
      <c r="B874" s="4"/>
    </row>
    <row r="875" spans="2:2" ht="15.5" x14ac:dyDescent="0.35">
      <c r="B875" s="4"/>
    </row>
    <row r="876" spans="2:2" ht="15.5" x14ac:dyDescent="0.35">
      <c r="B876" s="4"/>
    </row>
    <row r="877" spans="2:2" ht="15.5" x14ac:dyDescent="0.35">
      <c r="B877" s="4"/>
    </row>
    <row r="878" spans="2:2" ht="15.5" x14ac:dyDescent="0.35">
      <c r="B878" s="4"/>
    </row>
    <row r="879" spans="2:2" ht="15.5" x14ac:dyDescent="0.35">
      <c r="B879" s="4"/>
    </row>
    <row r="880" spans="2:2" ht="15.5" x14ac:dyDescent="0.35">
      <c r="B880" s="4"/>
    </row>
    <row r="881" spans="2:2" ht="15.5" x14ac:dyDescent="0.35">
      <c r="B881" s="4"/>
    </row>
    <row r="882" spans="2:2" ht="15.5" x14ac:dyDescent="0.35">
      <c r="B882" s="4"/>
    </row>
    <row r="883" spans="2:2" ht="15.5" x14ac:dyDescent="0.35">
      <c r="B883" s="4"/>
    </row>
    <row r="884" spans="2:2" ht="15.5" x14ac:dyDescent="0.35">
      <c r="B884" s="4"/>
    </row>
    <row r="885" spans="2:2" ht="15.5" x14ac:dyDescent="0.35">
      <c r="B885" s="4"/>
    </row>
    <row r="886" spans="2:2" ht="15.5" x14ac:dyDescent="0.35">
      <c r="B886" s="4"/>
    </row>
    <row r="887" spans="2:2" ht="15.5" x14ac:dyDescent="0.35">
      <c r="B887" s="4"/>
    </row>
    <row r="888" spans="2:2" ht="15.5" x14ac:dyDescent="0.35">
      <c r="B888" s="4"/>
    </row>
    <row r="889" spans="2:2" ht="15.5" x14ac:dyDescent="0.35">
      <c r="B889" s="4"/>
    </row>
    <row r="890" spans="2:2" ht="15.5" x14ac:dyDescent="0.35">
      <c r="B890" s="4"/>
    </row>
    <row r="891" spans="2:2" ht="15.5" x14ac:dyDescent="0.35">
      <c r="B891" s="4"/>
    </row>
    <row r="892" spans="2:2" ht="15.5" x14ac:dyDescent="0.35">
      <c r="B892" s="4"/>
    </row>
    <row r="893" spans="2:2" ht="15.5" x14ac:dyDescent="0.35">
      <c r="B893" s="4"/>
    </row>
    <row r="894" spans="2:2" ht="15.5" x14ac:dyDescent="0.35">
      <c r="B894" s="4"/>
    </row>
    <row r="895" spans="2:2" ht="15.5" x14ac:dyDescent="0.35">
      <c r="B895" s="4"/>
    </row>
    <row r="896" spans="2:2" ht="15.5" x14ac:dyDescent="0.35">
      <c r="B896" s="4"/>
    </row>
    <row r="897" spans="2:2" ht="15.5" x14ac:dyDescent="0.35">
      <c r="B897" s="4"/>
    </row>
    <row r="898" spans="2:2" ht="15.5" x14ac:dyDescent="0.35">
      <c r="B898" s="4"/>
    </row>
    <row r="899" spans="2:2" ht="15.5" x14ac:dyDescent="0.35">
      <c r="B899" s="4"/>
    </row>
    <row r="900" spans="2:2" ht="15.5" x14ac:dyDescent="0.35">
      <c r="B900" s="4"/>
    </row>
    <row r="901" spans="2:2" ht="15.5" x14ac:dyDescent="0.35">
      <c r="B901" s="4"/>
    </row>
    <row r="902" spans="2:2" ht="15.5" x14ac:dyDescent="0.35">
      <c r="B902" s="4"/>
    </row>
    <row r="903" spans="2:2" ht="15.5" x14ac:dyDescent="0.35">
      <c r="B903" s="4"/>
    </row>
    <row r="904" spans="2:2" ht="15.5" x14ac:dyDescent="0.35">
      <c r="B904" s="4"/>
    </row>
    <row r="905" spans="2:2" ht="15.5" x14ac:dyDescent="0.35">
      <c r="B905" s="4"/>
    </row>
    <row r="906" spans="2:2" ht="15.5" x14ac:dyDescent="0.35">
      <c r="B906" s="4"/>
    </row>
    <row r="907" spans="2:2" ht="15.5" x14ac:dyDescent="0.35">
      <c r="B907" s="4"/>
    </row>
    <row r="908" spans="2:2" ht="15.5" x14ac:dyDescent="0.35">
      <c r="B908" s="4"/>
    </row>
    <row r="909" spans="2:2" ht="15.5" x14ac:dyDescent="0.35">
      <c r="B909" s="4"/>
    </row>
    <row r="910" spans="2:2" ht="15.5" x14ac:dyDescent="0.35">
      <c r="B910" s="4"/>
    </row>
    <row r="911" spans="2:2" ht="15.5" x14ac:dyDescent="0.35">
      <c r="B911" s="4"/>
    </row>
    <row r="912" spans="2:2" ht="15.5" x14ac:dyDescent="0.35">
      <c r="B912" s="4"/>
    </row>
    <row r="913" spans="2:2" ht="15.5" x14ac:dyDescent="0.35">
      <c r="B913" s="4"/>
    </row>
    <row r="914" spans="2:2" ht="15.5" x14ac:dyDescent="0.35">
      <c r="B914" s="4"/>
    </row>
    <row r="915" spans="2:2" ht="15.5" x14ac:dyDescent="0.35">
      <c r="B915" s="4"/>
    </row>
    <row r="916" spans="2:2" ht="15.5" x14ac:dyDescent="0.35">
      <c r="B916" s="4"/>
    </row>
    <row r="917" spans="2:2" ht="15.5" x14ac:dyDescent="0.35">
      <c r="B917" s="4"/>
    </row>
    <row r="918" spans="2:2" ht="15.5" x14ac:dyDescent="0.35">
      <c r="B918" s="4"/>
    </row>
    <row r="919" spans="2:2" ht="15.5" x14ac:dyDescent="0.35">
      <c r="B919" s="4"/>
    </row>
    <row r="920" spans="2:2" ht="15.5" x14ac:dyDescent="0.35">
      <c r="B920" s="4"/>
    </row>
    <row r="921" spans="2:2" ht="15.5" x14ac:dyDescent="0.35">
      <c r="B921" s="4"/>
    </row>
    <row r="922" spans="2:2" ht="15.5" x14ac:dyDescent="0.35">
      <c r="B922" s="4"/>
    </row>
    <row r="923" spans="2:2" ht="15.5" x14ac:dyDescent="0.35">
      <c r="B923" s="4"/>
    </row>
    <row r="924" spans="2:2" ht="15.5" x14ac:dyDescent="0.35">
      <c r="B924" s="4"/>
    </row>
    <row r="925" spans="2:2" ht="15.5" x14ac:dyDescent="0.35">
      <c r="B925" s="4"/>
    </row>
    <row r="926" spans="2:2" ht="15.5" x14ac:dyDescent="0.35">
      <c r="B926" s="4"/>
    </row>
    <row r="927" spans="2:2" ht="15.5" x14ac:dyDescent="0.35">
      <c r="B927" s="4"/>
    </row>
    <row r="928" spans="2:2" ht="15.5" x14ac:dyDescent="0.35">
      <c r="B928" s="4"/>
    </row>
    <row r="929" spans="2:2" ht="15.5" x14ac:dyDescent="0.35">
      <c r="B929" s="4"/>
    </row>
    <row r="930" spans="2:2" ht="15.5" x14ac:dyDescent="0.35">
      <c r="B930" s="4"/>
    </row>
    <row r="931" spans="2:2" ht="15.5" x14ac:dyDescent="0.35">
      <c r="B931" s="4"/>
    </row>
    <row r="932" spans="2:2" ht="15.5" x14ac:dyDescent="0.35">
      <c r="B932" s="4"/>
    </row>
    <row r="933" spans="2:2" ht="15.5" x14ac:dyDescent="0.35">
      <c r="B933" s="4"/>
    </row>
    <row r="934" spans="2:2" ht="15.5" x14ac:dyDescent="0.35">
      <c r="B934" s="4"/>
    </row>
    <row r="935" spans="2:2" ht="15.5" x14ac:dyDescent="0.35">
      <c r="B935" s="4"/>
    </row>
    <row r="936" spans="2:2" ht="15.5" x14ac:dyDescent="0.35">
      <c r="B936" s="4"/>
    </row>
    <row r="937" spans="2:2" ht="15.5" x14ac:dyDescent="0.35">
      <c r="B937" s="4"/>
    </row>
    <row r="938" spans="2:2" ht="15.5" x14ac:dyDescent="0.35">
      <c r="B938" s="4"/>
    </row>
    <row r="939" spans="2:2" ht="15.5" x14ac:dyDescent="0.35">
      <c r="B939" s="4"/>
    </row>
    <row r="940" spans="2:2" ht="15.5" x14ac:dyDescent="0.35">
      <c r="B940" s="4"/>
    </row>
    <row r="941" spans="2:2" ht="15.5" x14ac:dyDescent="0.35">
      <c r="B941" s="4"/>
    </row>
    <row r="942" spans="2:2" ht="15.5" x14ac:dyDescent="0.35">
      <c r="B942" s="4"/>
    </row>
    <row r="943" spans="2:2" ht="15.5" x14ac:dyDescent="0.35">
      <c r="B943" s="4"/>
    </row>
    <row r="944" spans="2:2" ht="15.5" x14ac:dyDescent="0.35">
      <c r="B944" s="4"/>
    </row>
    <row r="945" spans="2:2" ht="15.5" x14ac:dyDescent="0.35">
      <c r="B945" s="4"/>
    </row>
    <row r="946" spans="2:2" ht="15.5" x14ac:dyDescent="0.35">
      <c r="B946" s="4"/>
    </row>
    <row r="947" spans="2:2" ht="15.5" x14ac:dyDescent="0.35">
      <c r="B947" s="4"/>
    </row>
    <row r="948" spans="2:2" ht="15.5" x14ac:dyDescent="0.35">
      <c r="B948" s="4"/>
    </row>
    <row r="949" spans="2:2" ht="15.5" x14ac:dyDescent="0.35">
      <c r="B949" s="4"/>
    </row>
    <row r="950" spans="2:2" ht="15.5" x14ac:dyDescent="0.35">
      <c r="B950" s="4"/>
    </row>
    <row r="951" spans="2:2" ht="15.5" x14ac:dyDescent="0.35">
      <c r="B951" s="4"/>
    </row>
    <row r="952" spans="2:2" ht="15.5" x14ac:dyDescent="0.35">
      <c r="B952" s="4"/>
    </row>
    <row r="953" spans="2:2" ht="15.5" x14ac:dyDescent="0.35">
      <c r="B953" s="4"/>
    </row>
    <row r="954" spans="2:2" ht="15.5" x14ac:dyDescent="0.35">
      <c r="B954" s="4"/>
    </row>
    <row r="955" spans="2:2" ht="15.5" x14ac:dyDescent="0.35">
      <c r="B955" s="4"/>
    </row>
    <row r="956" spans="2:2" ht="15.5" x14ac:dyDescent="0.35">
      <c r="B956" s="4"/>
    </row>
    <row r="957" spans="2:2" ht="15.5" x14ac:dyDescent="0.35">
      <c r="B957" s="4"/>
    </row>
    <row r="958" spans="2:2" ht="15.5" x14ac:dyDescent="0.35">
      <c r="B958" s="4"/>
    </row>
    <row r="959" spans="2:2" ht="15.5" x14ac:dyDescent="0.35">
      <c r="B959" s="4"/>
    </row>
    <row r="960" spans="2:2" ht="15.5" x14ac:dyDescent="0.35">
      <c r="B960" s="4"/>
    </row>
    <row r="961" spans="2:2" ht="15.5" x14ac:dyDescent="0.35">
      <c r="B961" s="4"/>
    </row>
    <row r="962" spans="2:2" ht="15.5" x14ac:dyDescent="0.35">
      <c r="B962" s="4"/>
    </row>
    <row r="963" spans="2:2" ht="15.5" x14ac:dyDescent="0.35">
      <c r="B963" s="4"/>
    </row>
    <row r="964" spans="2:2" ht="15.5" x14ac:dyDescent="0.35">
      <c r="B964" s="4"/>
    </row>
    <row r="965" spans="2:2" ht="15.5" x14ac:dyDescent="0.35">
      <c r="B965" s="4"/>
    </row>
    <row r="966" spans="2:2" ht="15.5" x14ac:dyDescent="0.35">
      <c r="B966" s="4"/>
    </row>
    <row r="967" spans="2:2" ht="15.5" x14ac:dyDescent="0.35">
      <c r="B967" s="4"/>
    </row>
    <row r="968" spans="2:2" ht="15.5" x14ac:dyDescent="0.35">
      <c r="B968" s="4"/>
    </row>
    <row r="969" spans="2:2" ht="15.5" x14ac:dyDescent="0.35">
      <c r="B969" s="4"/>
    </row>
    <row r="970" spans="2:2" ht="15.5" x14ac:dyDescent="0.35">
      <c r="B970" s="4"/>
    </row>
    <row r="971" spans="2:2" ht="15.5" x14ac:dyDescent="0.35">
      <c r="B971" s="4"/>
    </row>
    <row r="972" spans="2:2" ht="15.5" x14ac:dyDescent="0.35">
      <c r="B972" s="4"/>
    </row>
    <row r="973" spans="2:2" ht="15.5" x14ac:dyDescent="0.35">
      <c r="B973" s="4"/>
    </row>
    <row r="974" spans="2:2" ht="15.5" x14ac:dyDescent="0.35">
      <c r="B974" s="4"/>
    </row>
    <row r="975" spans="2:2" ht="15.5" x14ac:dyDescent="0.35">
      <c r="B975" s="4"/>
    </row>
    <row r="976" spans="2:2" ht="15.5" x14ac:dyDescent="0.35">
      <c r="B976" s="4"/>
    </row>
    <row r="977" spans="2:2" ht="15.5" x14ac:dyDescent="0.35">
      <c r="B977" s="4"/>
    </row>
    <row r="978" spans="2:2" ht="15.5" x14ac:dyDescent="0.35">
      <c r="B978" s="4"/>
    </row>
    <row r="979" spans="2:2" ht="15.5" x14ac:dyDescent="0.35">
      <c r="B979" s="4"/>
    </row>
    <row r="980" spans="2:2" ht="15.5" x14ac:dyDescent="0.35">
      <c r="B980" s="4"/>
    </row>
    <row r="981" spans="2:2" ht="15.5" x14ac:dyDescent="0.35">
      <c r="B981" s="4"/>
    </row>
    <row r="982" spans="2:2" ht="15.5" x14ac:dyDescent="0.35">
      <c r="B982" s="4"/>
    </row>
    <row r="983" spans="2:2" ht="15.5" x14ac:dyDescent="0.35">
      <c r="B983" s="4"/>
    </row>
    <row r="984" spans="2:2" ht="15.5" x14ac:dyDescent="0.35">
      <c r="B984" s="4"/>
    </row>
    <row r="985" spans="2:2" ht="15.5" x14ac:dyDescent="0.35">
      <c r="B985" s="4"/>
    </row>
    <row r="986" spans="2:2" ht="15.5" x14ac:dyDescent="0.35">
      <c r="B986" s="4"/>
    </row>
    <row r="987" spans="2:2" ht="15.5" x14ac:dyDescent="0.35">
      <c r="B987" s="4"/>
    </row>
    <row r="988" spans="2:2" ht="15.5" x14ac:dyDescent="0.35">
      <c r="B988" s="4"/>
    </row>
    <row r="989" spans="2:2" ht="15.5" x14ac:dyDescent="0.35">
      <c r="B989" s="4"/>
    </row>
    <row r="990" spans="2:2" ht="15.5" x14ac:dyDescent="0.35">
      <c r="B990" s="4"/>
    </row>
    <row r="991" spans="2:2" ht="15.5" x14ac:dyDescent="0.35">
      <c r="B991" s="4"/>
    </row>
    <row r="992" spans="2:2" ht="15.5" x14ac:dyDescent="0.35">
      <c r="B992" s="4"/>
    </row>
    <row r="993" spans="2:2" ht="15.5" x14ac:dyDescent="0.35">
      <c r="B993" s="4"/>
    </row>
    <row r="994" spans="2:2" ht="15.5" x14ac:dyDescent="0.35">
      <c r="B994" s="4"/>
    </row>
    <row r="995" spans="2:2" ht="15.5" x14ac:dyDescent="0.35">
      <c r="B995" s="4"/>
    </row>
    <row r="996" spans="2:2" ht="15.5" x14ac:dyDescent="0.35">
      <c r="B996" s="4"/>
    </row>
    <row r="997" spans="2:2" ht="15.5" x14ac:dyDescent="0.35">
      <c r="B997" s="4"/>
    </row>
    <row r="998" spans="2:2" ht="15.5" x14ac:dyDescent="0.35">
      <c r="B998" s="4"/>
    </row>
    <row r="999" spans="2:2" ht="15.5" x14ac:dyDescent="0.35">
      <c r="B999" s="4"/>
    </row>
    <row r="1000" spans="2:2" ht="15.5" x14ac:dyDescent="0.35">
      <c r="B1000" s="4"/>
    </row>
    <row r="1001" spans="2:2" ht="15.5" x14ac:dyDescent="0.35">
      <c r="B1001" s="4"/>
    </row>
    <row r="1002" spans="2:2" ht="15.5" x14ac:dyDescent="0.35">
      <c r="B1002" s="4"/>
    </row>
    <row r="1003" spans="2:2" ht="15.5" x14ac:dyDescent="0.35">
      <c r="B1003" s="4"/>
    </row>
    <row r="1004" spans="2:2" ht="15.5" x14ac:dyDescent="0.35">
      <c r="B1004" s="4"/>
    </row>
    <row r="1005" spans="2:2" ht="15.5" x14ac:dyDescent="0.35">
      <c r="B1005" s="4"/>
    </row>
    <row r="1006" spans="2:2" ht="15.5" x14ac:dyDescent="0.35">
      <c r="B1006" s="4"/>
    </row>
    <row r="1007" spans="2:2" ht="15.5" x14ac:dyDescent="0.35">
      <c r="B1007" s="4"/>
    </row>
    <row r="1008" spans="2:2" ht="15.5" x14ac:dyDescent="0.35">
      <c r="B1008" s="4"/>
    </row>
    <row r="1009" spans="2:2" ht="15.5" x14ac:dyDescent="0.35">
      <c r="B1009" s="4"/>
    </row>
    <row r="1010" spans="2:2" ht="15.5" x14ac:dyDescent="0.35">
      <c r="B1010" s="4"/>
    </row>
    <row r="1011" spans="2:2" ht="15.5" x14ac:dyDescent="0.35">
      <c r="B1011" s="4"/>
    </row>
    <row r="1012" spans="2:2" ht="15.5" x14ac:dyDescent="0.35">
      <c r="B1012" s="4"/>
    </row>
    <row r="1013" spans="2:2" ht="15.5" x14ac:dyDescent="0.35">
      <c r="B1013" s="4"/>
    </row>
    <row r="1014" spans="2:2" ht="15.5" x14ac:dyDescent="0.35">
      <c r="B1014" s="4"/>
    </row>
  </sheetData>
  <sheetProtection algorithmName="SHA-512" hashValue="mHdnALGsJ/kdDk8TJPwBBVQMsoZ4ZOZesU7f+V4BylOI3gKdSIlhHNCrC3anVwxRfsCPWGSDqOeyMEn7tVQjtw==" saltValue="bCeoFZTP5Elvh5QypfmbZg==" spinCount="100000" sheet="1" objects="1" scenarios="1"/>
  <pageMargins left="0.7" right="0.7" top="0.75" bottom="0.75"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G997"/>
  <sheetViews>
    <sheetView zoomScale="70" zoomScaleNormal="70" workbookViewId="0">
      <pane xSplit="4" ySplit="2" topLeftCell="I3" activePane="bottomRight" state="frozen"/>
      <selection pane="topRight" activeCell="D1" sqref="D1"/>
      <selection pane="bottomLeft" activeCell="A3" sqref="A3"/>
      <selection pane="bottomRight" activeCell="O3" sqref="O3"/>
    </sheetView>
  </sheetViews>
  <sheetFormatPr defaultColWidth="10.07421875" defaultRowHeight="15" customHeight="1" x14ac:dyDescent="0.35"/>
  <cols>
    <col min="1" max="1" width="6.07421875" style="7" customWidth="1"/>
    <col min="2" max="3" width="18.07421875" customWidth="1"/>
    <col min="4" max="4" width="29.69140625" style="69" customWidth="1"/>
    <col min="5" max="9" width="35.07421875" customWidth="1"/>
    <col min="10" max="10" width="27.765625" style="7" customWidth="1"/>
    <col min="11" max="11" width="10.07421875" customWidth="1"/>
    <col min="12" max="13" width="12.53515625" hidden="1" customWidth="1"/>
    <col min="14" max="14" width="31.765625" style="28" customWidth="1"/>
    <col min="15" max="15" width="17.84375" customWidth="1"/>
    <col min="16" max="16" width="26.4609375" customWidth="1"/>
    <col min="17" max="17" width="10.84375" style="138" hidden="1" customWidth="1"/>
    <col min="18" max="18" width="10.07421875" style="138" hidden="1" customWidth="1"/>
    <col min="19" max="20" width="14.23046875" style="138" hidden="1" customWidth="1"/>
    <col min="21" max="21" width="21.4609375" style="138" hidden="1" customWidth="1"/>
    <col min="22" max="22" width="47.07421875" customWidth="1"/>
    <col min="23" max="23" width="12.23046875" customWidth="1"/>
    <col min="24" max="24" width="34.23046875" customWidth="1"/>
    <col min="25" max="25" width="5.07421875" customWidth="1"/>
    <col min="26" max="26" width="34.53515625" customWidth="1"/>
    <col min="32" max="33" width="0" hidden="1" customWidth="1"/>
  </cols>
  <sheetData>
    <row r="1" spans="1:33" ht="35.5" customHeight="1" x14ac:dyDescent="0.5">
      <c r="A1" s="24"/>
      <c r="B1" s="30"/>
      <c r="C1" s="30"/>
      <c r="D1" s="65" t="s">
        <v>8</v>
      </c>
      <c r="E1" s="168" t="s">
        <v>9</v>
      </c>
      <c r="F1" s="168"/>
      <c r="G1" s="169"/>
      <c r="H1" s="169"/>
      <c r="I1" s="169"/>
      <c r="J1" s="170" t="s">
        <v>10</v>
      </c>
      <c r="K1" s="171"/>
      <c r="L1" s="171"/>
      <c r="M1" s="171"/>
      <c r="N1" s="31"/>
      <c r="O1" s="71"/>
      <c r="P1" s="70"/>
      <c r="Q1" s="136"/>
      <c r="R1" s="136"/>
      <c r="S1" s="136"/>
      <c r="T1" s="136"/>
      <c r="U1" s="136"/>
      <c r="V1" s="31"/>
    </row>
    <row r="2" spans="1:33" s="8" customFormat="1" ht="50.15" customHeight="1" x14ac:dyDescent="0.35">
      <c r="A2" s="23" t="s">
        <v>11</v>
      </c>
      <c r="B2" s="32" t="s">
        <v>12</v>
      </c>
      <c r="C2" s="32" t="s">
        <v>13</v>
      </c>
      <c r="D2" s="66" t="s">
        <v>14</v>
      </c>
      <c r="E2" s="33" t="s">
        <v>15</v>
      </c>
      <c r="F2" s="34" t="s">
        <v>16</v>
      </c>
      <c r="G2" s="35" t="s">
        <v>17</v>
      </c>
      <c r="H2" s="36" t="s">
        <v>18</v>
      </c>
      <c r="I2" s="37" t="s">
        <v>19</v>
      </c>
      <c r="J2" s="38" t="s">
        <v>20</v>
      </c>
      <c r="K2" s="38" t="s">
        <v>21</v>
      </c>
      <c r="L2" s="32" t="s">
        <v>22</v>
      </c>
      <c r="M2" s="38" t="s">
        <v>23</v>
      </c>
      <c r="N2" s="39" t="s">
        <v>24</v>
      </c>
      <c r="O2" s="64" t="s">
        <v>25</v>
      </c>
      <c r="P2" s="64" t="s">
        <v>26</v>
      </c>
      <c r="Q2" s="137">
        <v>3</v>
      </c>
      <c r="R2" s="137">
        <v>4</v>
      </c>
      <c r="S2" s="137">
        <v>5</v>
      </c>
      <c r="T2" s="137">
        <v>6</v>
      </c>
      <c r="U2" s="137">
        <v>7</v>
      </c>
      <c r="V2" s="38" t="s">
        <v>27</v>
      </c>
    </row>
    <row r="3" spans="1:33" ht="78.650000000000006" customHeight="1" x14ac:dyDescent="0.35">
      <c r="A3" s="10" t="s">
        <v>28</v>
      </c>
      <c r="B3" s="38" t="s">
        <v>29</v>
      </c>
      <c r="C3" s="38" t="s">
        <v>30</v>
      </c>
      <c r="D3" s="67" t="s">
        <v>31</v>
      </c>
      <c r="E3" s="41" t="s">
        <v>32</v>
      </c>
      <c r="F3" s="41" t="s">
        <v>33</v>
      </c>
      <c r="G3" s="41" t="s">
        <v>34</v>
      </c>
      <c r="H3" s="41" t="s">
        <v>35</v>
      </c>
      <c r="I3" s="41" t="s">
        <v>36</v>
      </c>
      <c r="J3" s="109"/>
      <c r="K3" s="38" t="str">
        <f t="shared" ref="K3:K35" si="0">IFERROR(VLOOKUP(J3, AF$3:AG$9,2,FALSE),"N/A")</f>
        <v>N/A</v>
      </c>
      <c r="L3" s="38"/>
      <c r="M3" s="38"/>
      <c r="N3" s="110"/>
      <c r="O3" s="116"/>
      <c r="P3" s="115"/>
      <c r="Q3" s="111"/>
      <c r="R3" s="111"/>
      <c r="U3" s="113"/>
      <c r="V3" s="114"/>
      <c r="W3" s="28"/>
      <c r="AF3" s="135" t="s">
        <v>15</v>
      </c>
      <c r="AG3" s="135">
        <v>1</v>
      </c>
    </row>
    <row r="4" spans="1:33" ht="78.650000000000006" customHeight="1" x14ac:dyDescent="0.35">
      <c r="A4" s="10" t="s">
        <v>37</v>
      </c>
      <c r="B4" s="38" t="s">
        <v>29</v>
      </c>
      <c r="C4" s="38" t="s">
        <v>30</v>
      </c>
      <c r="D4" s="67" t="s">
        <v>38</v>
      </c>
      <c r="E4" s="40" t="s">
        <v>39</v>
      </c>
      <c r="F4" s="40" t="s">
        <v>40</v>
      </c>
      <c r="G4" s="41" t="s">
        <v>41</v>
      </c>
      <c r="H4" s="41" t="s">
        <v>42</v>
      </c>
      <c r="I4" s="41" t="s">
        <v>43</v>
      </c>
      <c r="J4" s="109"/>
      <c r="K4" s="38" t="str">
        <f t="shared" si="0"/>
        <v>N/A</v>
      </c>
      <c r="L4" s="38"/>
      <c r="M4" s="38"/>
      <c r="N4" s="110"/>
      <c r="O4" s="117"/>
      <c r="P4" s="115"/>
      <c r="Q4" s="113"/>
      <c r="R4" s="113"/>
      <c r="U4" s="113"/>
      <c r="V4" s="114"/>
      <c r="W4" s="28"/>
      <c r="AF4" s="135" t="s">
        <v>16</v>
      </c>
      <c r="AG4" s="135">
        <v>2</v>
      </c>
    </row>
    <row r="5" spans="1:33" ht="78.650000000000006" customHeight="1" x14ac:dyDescent="0.35">
      <c r="A5" s="10" t="s">
        <v>44</v>
      </c>
      <c r="B5" s="38" t="s">
        <v>29</v>
      </c>
      <c r="C5" s="38" t="s">
        <v>30</v>
      </c>
      <c r="D5" s="67" t="s">
        <v>45</v>
      </c>
      <c r="E5" s="40" t="s">
        <v>46</v>
      </c>
      <c r="F5" s="40" t="s">
        <v>47</v>
      </c>
      <c r="G5" s="40" t="s">
        <v>48</v>
      </c>
      <c r="H5" s="40" t="s">
        <v>49</v>
      </c>
      <c r="I5" s="41" t="s">
        <v>50</v>
      </c>
      <c r="J5" s="109"/>
      <c r="K5" s="38" t="str">
        <f t="shared" si="0"/>
        <v>N/A</v>
      </c>
      <c r="L5" s="38"/>
      <c r="M5" s="38"/>
      <c r="N5" s="110"/>
      <c r="O5" s="116"/>
      <c r="P5" s="115"/>
      <c r="Q5" s="111"/>
      <c r="R5" s="111"/>
      <c r="U5" s="113"/>
      <c r="V5" s="114"/>
      <c r="W5" s="28"/>
      <c r="AF5" s="135" t="s">
        <v>17</v>
      </c>
      <c r="AG5" s="135">
        <v>3</v>
      </c>
    </row>
    <row r="6" spans="1:33" ht="78.650000000000006" customHeight="1" x14ac:dyDescent="0.35">
      <c r="A6" s="10" t="s">
        <v>51</v>
      </c>
      <c r="B6" s="38" t="s">
        <v>29</v>
      </c>
      <c r="C6" s="38" t="s">
        <v>30</v>
      </c>
      <c r="D6" s="67" t="s">
        <v>52</v>
      </c>
      <c r="E6" s="40" t="s">
        <v>53</v>
      </c>
      <c r="F6" s="40" t="s">
        <v>54</v>
      </c>
      <c r="G6" s="40" t="s">
        <v>55</v>
      </c>
      <c r="H6" s="40" t="s">
        <v>56</v>
      </c>
      <c r="I6" s="40" t="s">
        <v>57</v>
      </c>
      <c r="J6" s="109"/>
      <c r="K6" s="38" t="str">
        <f t="shared" si="0"/>
        <v>N/A</v>
      </c>
      <c r="L6" s="38"/>
      <c r="M6" s="38"/>
      <c r="N6" s="110"/>
      <c r="O6" s="116"/>
      <c r="P6" s="115"/>
      <c r="Q6" s="111"/>
      <c r="R6" s="111"/>
      <c r="U6" s="113"/>
      <c r="V6" s="114"/>
      <c r="W6" s="28"/>
      <c r="AF6" s="135" t="s">
        <v>18</v>
      </c>
      <c r="AG6" s="135">
        <v>4</v>
      </c>
    </row>
    <row r="7" spans="1:33" ht="78.650000000000006" customHeight="1" x14ac:dyDescent="0.35">
      <c r="A7" s="10" t="s">
        <v>58</v>
      </c>
      <c r="B7" s="38" t="s">
        <v>29</v>
      </c>
      <c r="C7" s="38" t="s">
        <v>30</v>
      </c>
      <c r="D7" s="67" t="s">
        <v>59</v>
      </c>
      <c r="E7" s="40" t="s">
        <v>60</v>
      </c>
      <c r="F7" s="40" t="s">
        <v>61</v>
      </c>
      <c r="G7" s="40" t="s">
        <v>62</v>
      </c>
      <c r="H7" s="40" t="s">
        <v>63</v>
      </c>
      <c r="I7" s="40" t="s">
        <v>64</v>
      </c>
      <c r="J7" s="109"/>
      <c r="K7" s="38" t="str">
        <f t="shared" si="0"/>
        <v>N/A</v>
      </c>
      <c r="L7" s="42">
        <f>SUM(K3:K7)</f>
        <v>0</v>
      </c>
      <c r="M7" s="42" cm="1">
        <f t="array" ref="M7">SUM(5*(K3:K7&lt;&gt;"N/A"))</f>
        <v>0</v>
      </c>
      <c r="N7" s="110"/>
      <c r="O7" s="116"/>
      <c r="P7" s="115"/>
      <c r="Q7" s="111"/>
      <c r="R7" s="111"/>
      <c r="U7" s="113"/>
      <c r="V7" s="114"/>
      <c r="W7" s="28"/>
      <c r="AF7" s="135" t="s">
        <v>19</v>
      </c>
      <c r="AG7" s="135">
        <v>5</v>
      </c>
    </row>
    <row r="8" spans="1:33" ht="78.650000000000006" customHeight="1" x14ac:dyDescent="0.35">
      <c r="A8" s="10" t="s">
        <v>65</v>
      </c>
      <c r="B8" s="38" t="s">
        <v>29</v>
      </c>
      <c r="C8" s="38" t="s">
        <v>66</v>
      </c>
      <c r="D8" s="67" t="s">
        <v>67</v>
      </c>
      <c r="E8" s="40" t="s">
        <v>68</v>
      </c>
      <c r="F8" s="40" t="s">
        <v>69</v>
      </c>
      <c r="G8" s="40" t="s">
        <v>70</v>
      </c>
      <c r="H8" s="40" t="s">
        <v>71</v>
      </c>
      <c r="I8" s="40" t="s">
        <v>72</v>
      </c>
      <c r="J8" s="109"/>
      <c r="K8" s="38" t="str">
        <f t="shared" si="0"/>
        <v>N/A</v>
      </c>
      <c r="L8" s="38"/>
      <c r="M8" s="38"/>
      <c r="N8" s="110"/>
      <c r="O8" s="116"/>
      <c r="P8" s="115"/>
      <c r="Q8" s="111"/>
      <c r="R8" s="111"/>
      <c r="U8" s="113"/>
      <c r="V8" s="114"/>
      <c r="W8" s="28"/>
      <c r="AF8" s="135" t="s">
        <v>73</v>
      </c>
      <c r="AG8" s="135">
        <v>1</v>
      </c>
    </row>
    <row r="9" spans="1:33" ht="78.650000000000006" customHeight="1" x14ac:dyDescent="0.35">
      <c r="A9" s="10" t="s">
        <v>74</v>
      </c>
      <c r="B9" s="38" t="s">
        <v>29</v>
      </c>
      <c r="C9" s="38" t="s">
        <v>66</v>
      </c>
      <c r="D9" s="67" t="s">
        <v>75</v>
      </c>
      <c r="E9" s="40" t="s">
        <v>76</v>
      </c>
      <c r="F9" s="40" t="s">
        <v>77</v>
      </c>
      <c r="G9" s="40" t="s">
        <v>78</v>
      </c>
      <c r="H9" s="40" t="s">
        <v>79</v>
      </c>
      <c r="I9" s="40" t="s">
        <v>80</v>
      </c>
      <c r="J9" s="109"/>
      <c r="K9" s="38" t="str">
        <f t="shared" si="0"/>
        <v>N/A</v>
      </c>
      <c r="L9" s="38"/>
      <c r="M9" s="38"/>
      <c r="N9" s="110"/>
      <c r="O9" s="116"/>
      <c r="P9" s="115"/>
      <c r="Q9" s="111"/>
      <c r="R9" s="111"/>
      <c r="U9" s="113"/>
      <c r="V9" s="114"/>
      <c r="W9" s="28"/>
      <c r="AF9" s="135" t="s">
        <v>81</v>
      </c>
      <c r="AG9" s="135" t="s">
        <v>81</v>
      </c>
    </row>
    <row r="10" spans="1:33" ht="78.650000000000006" customHeight="1" x14ac:dyDescent="0.35">
      <c r="A10" s="10" t="s">
        <v>82</v>
      </c>
      <c r="B10" s="38" t="s">
        <v>29</v>
      </c>
      <c r="C10" s="38" t="s">
        <v>66</v>
      </c>
      <c r="D10" s="67" t="s">
        <v>83</v>
      </c>
      <c r="E10" s="41" t="s">
        <v>84</v>
      </c>
      <c r="F10" s="41" t="s">
        <v>85</v>
      </c>
      <c r="G10" s="41" t="s">
        <v>86</v>
      </c>
      <c r="H10" s="41" t="s">
        <v>87</v>
      </c>
      <c r="I10" s="41" t="s">
        <v>88</v>
      </c>
      <c r="J10" s="109"/>
      <c r="K10" s="38" t="str">
        <f t="shared" si="0"/>
        <v>N/A</v>
      </c>
      <c r="L10" s="42">
        <f>SUM(K8:K10)</f>
        <v>0</v>
      </c>
      <c r="M10" s="42" cm="1">
        <f t="array" ref="M10">SUM(5*(K8:K10&lt;&gt;"N/A"))</f>
        <v>0</v>
      </c>
      <c r="N10" s="110"/>
      <c r="O10" s="117"/>
      <c r="P10" s="115"/>
      <c r="Q10" s="113"/>
      <c r="R10" s="113"/>
      <c r="S10" s="113"/>
      <c r="T10" s="113"/>
      <c r="U10" s="113"/>
      <c r="V10" s="114"/>
      <c r="W10" s="28"/>
    </row>
    <row r="11" spans="1:33" ht="78.650000000000006" customHeight="1" x14ac:dyDescent="0.35">
      <c r="A11" s="10" t="s">
        <v>89</v>
      </c>
      <c r="B11" s="38" t="s">
        <v>29</v>
      </c>
      <c r="C11" s="38" t="s">
        <v>90</v>
      </c>
      <c r="D11" s="67" t="s">
        <v>91</v>
      </c>
      <c r="E11" s="41" t="s">
        <v>92</v>
      </c>
      <c r="F11" s="41" t="s">
        <v>93</v>
      </c>
      <c r="G11" s="41" t="s">
        <v>94</v>
      </c>
      <c r="H11" s="41" t="s">
        <v>95</v>
      </c>
      <c r="I11" s="41" t="s">
        <v>96</v>
      </c>
      <c r="J11" s="109"/>
      <c r="K11" s="38" t="str">
        <f t="shared" si="0"/>
        <v>N/A</v>
      </c>
      <c r="L11" s="38"/>
      <c r="M11" s="38"/>
      <c r="N11" s="110"/>
      <c r="O11" s="116"/>
      <c r="P11" s="115"/>
      <c r="Q11" s="111"/>
      <c r="R11" s="111"/>
      <c r="S11" s="113"/>
      <c r="T11" s="113"/>
      <c r="U11" s="113"/>
      <c r="V11" s="114"/>
      <c r="W11" s="28"/>
    </row>
    <row r="12" spans="1:33" ht="78.650000000000006" customHeight="1" x14ac:dyDescent="0.35">
      <c r="A12" s="10" t="s">
        <v>97</v>
      </c>
      <c r="B12" s="38" t="s">
        <v>29</v>
      </c>
      <c r="C12" s="38" t="s">
        <v>90</v>
      </c>
      <c r="D12" s="67" t="s">
        <v>98</v>
      </c>
      <c r="E12" s="41" t="s">
        <v>99</v>
      </c>
      <c r="F12" s="41" t="s">
        <v>100</v>
      </c>
      <c r="G12" s="41" t="s">
        <v>101</v>
      </c>
      <c r="H12" s="41" t="s">
        <v>102</v>
      </c>
      <c r="I12" s="41" t="s">
        <v>103</v>
      </c>
      <c r="J12" s="109"/>
      <c r="K12" s="38" t="str">
        <f t="shared" si="0"/>
        <v>N/A</v>
      </c>
      <c r="L12" s="38"/>
      <c r="M12" s="38"/>
      <c r="N12" s="110"/>
      <c r="O12" s="116"/>
      <c r="P12" s="115"/>
      <c r="Q12" s="111"/>
      <c r="R12" s="111"/>
      <c r="S12" s="113"/>
      <c r="T12" s="113"/>
      <c r="U12" s="113"/>
      <c r="V12" s="114"/>
      <c r="W12" s="28"/>
    </row>
    <row r="13" spans="1:33" ht="78.650000000000006" customHeight="1" x14ac:dyDescent="0.35">
      <c r="A13" s="10" t="s">
        <v>104</v>
      </c>
      <c r="B13" s="38" t="s">
        <v>29</v>
      </c>
      <c r="C13" s="38" t="s">
        <v>90</v>
      </c>
      <c r="D13" s="67" t="s">
        <v>105</v>
      </c>
      <c r="E13" s="41" t="s">
        <v>106</v>
      </c>
      <c r="F13" s="41" t="s">
        <v>107</v>
      </c>
      <c r="G13" s="41" t="s">
        <v>108</v>
      </c>
      <c r="H13" s="41" t="s">
        <v>109</v>
      </c>
      <c r="I13" s="41" t="s">
        <v>110</v>
      </c>
      <c r="J13" s="109"/>
      <c r="K13" s="38" t="str">
        <f t="shared" si="0"/>
        <v>N/A</v>
      </c>
      <c r="L13" s="38"/>
      <c r="M13" s="38"/>
      <c r="N13" s="110"/>
      <c r="O13" s="117"/>
      <c r="P13" s="115"/>
      <c r="Q13" s="113"/>
      <c r="R13" s="113"/>
      <c r="S13" s="113"/>
      <c r="T13" s="113"/>
      <c r="U13" s="113"/>
      <c r="V13" s="114"/>
      <c r="W13" s="28"/>
    </row>
    <row r="14" spans="1:33" ht="78.650000000000006" customHeight="1" x14ac:dyDescent="0.35">
      <c r="A14" s="10" t="s">
        <v>111</v>
      </c>
      <c r="B14" s="38" t="s">
        <v>29</v>
      </c>
      <c r="C14" s="38" t="s">
        <v>90</v>
      </c>
      <c r="D14" s="67" t="s">
        <v>112</v>
      </c>
      <c r="E14" s="41" t="s">
        <v>113</v>
      </c>
      <c r="F14" s="41" t="s">
        <v>114</v>
      </c>
      <c r="G14" s="41" t="s">
        <v>115</v>
      </c>
      <c r="H14" s="41" t="s">
        <v>116</v>
      </c>
      <c r="I14" s="41" t="s">
        <v>117</v>
      </c>
      <c r="J14" s="109"/>
      <c r="K14" s="38" t="str">
        <f t="shared" si="0"/>
        <v>N/A</v>
      </c>
      <c r="L14" s="38"/>
      <c r="M14" s="38"/>
      <c r="N14" s="110"/>
      <c r="O14" s="117"/>
      <c r="P14" s="115"/>
      <c r="Q14" s="113"/>
      <c r="R14" s="113"/>
      <c r="S14" s="113"/>
      <c r="T14" s="113"/>
      <c r="U14" s="113"/>
      <c r="V14" s="114"/>
      <c r="W14" s="28"/>
    </row>
    <row r="15" spans="1:33" ht="78.650000000000006" customHeight="1" x14ac:dyDescent="0.35">
      <c r="A15" s="10" t="s">
        <v>118</v>
      </c>
      <c r="B15" s="38" t="s">
        <v>29</v>
      </c>
      <c r="C15" s="38" t="s">
        <v>90</v>
      </c>
      <c r="D15" s="67" t="s">
        <v>119</v>
      </c>
      <c r="E15" s="41" t="s">
        <v>120</v>
      </c>
      <c r="F15" s="41" t="s">
        <v>121</v>
      </c>
      <c r="G15" s="41" t="s">
        <v>122</v>
      </c>
      <c r="H15" s="41" t="s">
        <v>123</v>
      </c>
      <c r="I15" s="41" t="s">
        <v>124</v>
      </c>
      <c r="J15" s="109"/>
      <c r="K15" s="38" t="str">
        <f t="shared" si="0"/>
        <v>N/A</v>
      </c>
      <c r="L15" s="38"/>
      <c r="M15" s="38"/>
      <c r="N15" s="110"/>
      <c r="O15" s="117"/>
      <c r="P15" s="115"/>
      <c r="Q15" s="111"/>
      <c r="R15" s="111"/>
      <c r="S15" s="113"/>
      <c r="T15" s="113"/>
      <c r="U15" s="113"/>
      <c r="V15" s="114"/>
      <c r="W15" s="28"/>
    </row>
    <row r="16" spans="1:33" ht="78.650000000000006" customHeight="1" x14ac:dyDescent="0.35">
      <c r="A16" s="10" t="s">
        <v>125</v>
      </c>
      <c r="B16" s="38" t="s">
        <v>29</v>
      </c>
      <c r="C16" s="38" t="s">
        <v>90</v>
      </c>
      <c r="D16" s="67" t="s">
        <v>126</v>
      </c>
      <c r="E16" s="41" t="s">
        <v>127</v>
      </c>
      <c r="F16" s="41" t="s">
        <v>128</v>
      </c>
      <c r="G16" s="41" t="s">
        <v>129</v>
      </c>
      <c r="H16" s="41" t="s">
        <v>130</v>
      </c>
      <c r="I16" s="41" t="s">
        <v>131</v>
      </c>
      <c r="J16" s="109"/>
      <c r="K16" s="38" t="str">
        <f t="shared" si="0"/>
        <v>N/A</v>
      </c>
      <c r="L16" s="38"/>
      <c r="M16" s="38"/>
      <c r="N16" s="110"/>
      <c r="O16" s="116"/>
      <c r="P16" s="115"/>
      <c r="Q16" s="111"/>
      <c r="R16" s="111"/>
      <c r="S16" s="113"/>
      <c r="T16" s="113"/>
      <c r="U16" s="113"/>
      <c r="V16" s="114"/>
      <c r="W16" s="28"/>
    </row>
    <row r="17" spans="1:23" ht="78.650000000000006" customHeight="1" x14ac:dyDescent="0.35">
      <c r="A17" s="10" t="s">
        <v>132</v>
      </c>
      <c r="B17" s="38" t="s">
        <v>29</v>
      </c>
      <c r="C17" s="38" t="s">
        <v>90</v>
      </c>
      <c r="D17" s="67" t="s">
        <v>133</v>
      </c>
      <c r="E17" s="41" t="s">
        <v>134</v>
      </c>
      <c r="F17" s="41" t="s">
        <v>135</v>
      </c>
      <c r="G17" s="41" t="s">
        <v>136</v>
      </c>
      <c r="H17" s="41" t="s">
        <v>137</v>
      </c>
      <c r="I17" s="41" t="s">
        <v>138</v>
      </c>
      <c r="J17" s="109"/>
      <c r="K17" s="38" t="str">
        <f t="shared" si="0"/>
        <v>N/A</v>
      </c>
      <c r="L17" s="38"/>
      <c r="M17" s="38"/>
      <c r="N17" s="118"/>
      <c r="O17" s="116"/>
      <c r="P17" s="115"/>
      <c r="Q17" s="111"/>
      <c r="R17" s="111"/>
      <c r="S17" s="113"/>
      <c r="T17" s="113"/>
      <c r="U17" s="113"/>
      <c r="V17" s="114"/>
      <c r="W17" s="28"/>
    </row>
    <row r="18" spans="1:23" ht="78.650000000000006" customHeight="1" x14ac:dyDescent="0.35">
      <c r="A18" s="10" t="s">
        <v>139</v>
      </c>
      <c r="B18" s="38" t="s">
        <v>29</v>
      </c>
      <c r="C18" s="38" t="s">
        <v>90</v>
      </c>
      <c r="D18" s="67" t="s">
        <v>140</v>
      </c>
      <c r="E18" s="41" t="s">
        <v>141</v>
      </c>
      <c r="F18" s="41" t="s">
        <v>142</v>
      </c>
      <c r="G18" s="41" t="s">
        <v>143</v>
      </c>
      <c r="H18" s="41" t="s">
        <v>144</v>
      </c>
      <c r="I18" s="41" t="s">
        <v>145</v>
      </c>
      <c r="J18" s="109"/>
      <c r="K18" s="38" t="str">
        <f t="shared" si="0"/>
        <v>N/A</v>
      </c>
      <c r="L18" s="42">
        <f>SUM(K11:K18)</f>
        <v>0</v>
      </c>
      <c r="M18" s="42" cm="1">
        <f t="array" ref="M18">SUM(5*(K11:K18&lt;&gt;"N/A"))</f>
        <v>0</v>
      </c>
      <c r="N18" s="110"/>
      <c r="O18" s="116"/>
      <c r="P18" s="115"/>
      <c r="Q18" s="111"/>
      <c r="R18" s="111"/>
      <c r="S18" s="113"/>
      <c r="T18" s="113"/>
      <c r="U18" s="113"/>
      <c r="V18" s="114"/>
      <c r="W18" s="28"/>
    </row>
    <row r="19" spans="1:23" ht="78.650000000000006" customHeight="1" x14ac:dyDescent="0.35">
      <c r="A19" s="10" t="s">
        <v>146</v>
      </c>
      <c r="B19" s="38" t="s">
        <v>29</v>
      </c>
      <c r="C19" s="38" t="s">
        <v>147</v>
      </c>
      <c r="D19" s="67" t="s">
        <v>148</v>
      </c>
      <c r="E19" s="41" t="s">
        <v>149</v>
      </c>
      <c r="F19" s="41" t="s">
        <v>150</v>
      </c>
      <c r="G19" s="41" t="s">
        <v>151</v>
      </c>
      <c r="H19" s="41" t="s">
        <v>152</v>
      </c>
      <c r="I19" s="41" t="s">
        <v>153</v>
      </c>
      <c r="J19" s="109"/>
      <c r="K19" s="38" t="str">
        <f t="shared" si="0"/>
        <v>N/A</v>
      </c>
      <c r="L19" s="38"/>
      <c r="M19" s="38"/>
      <c r="N19" s="110"/>
      <c r="O19" s="116"/>
      <c r="P19" s="115"/>
      <c r="Q19" s="111"/>
      <c r="R19" s="111"/>
      <c r="S19" s="113"/>
      <c r="T19" s="113"/>
      <c r="U19" s="113"/>
      <c r="V19" s="114"/>
      <c r="W19" s="28"/>
    </row>
    <row r="20" spans="1:23" ht="78.650000000000006" customHeight="1" x14ac:dyDescent="0.35">
      <c r="A20" s="10" t="s">
        <v>154</v>
      </c>
      <c r="B20" s="38" t="s">
        <v>29</v>
      </c>
      <c r="C20" s="38" t="s">
        <v>147</v>
      </c>
      <c r="D20" s="67" t="s">
        <v>155</v>
      </c>
      <c r="E20" s="41" t="s">
        <v>156</v>
      </c>
      <c r="F20" s="41" t="s">
        <v>157</v>
      </c>
      <c r="G20" s="41" t="s">
        <v>158</v>
      </c>
      <c r="H20" s="41" t="s">
        <v>159</v>
      </c>
      <c r="I20" s="41" t="s">
        <v>160</v>
      </c>
      <c r="J20" s="109"/>
      <c r="K20" s="38" t="str">
        <f t="shared" si="0"/>
        <v>N/A</v>
      </c>
      <c r="L20" s="38"/>
      <c r="M20" s="43"/>
      <c r="N20" s="110"/>
      <c r="O20" s="116"/>
      <c r="P20" s="115"/>
      <c r="Q20" s="113"/>
      <c r="R20" s="113"/>
      <c r="S20" s="113"/>
      <c r="T20" s="113"/>
      <c r="U20" s="113"/>
      <c r="V20" s="114"/>
      <c r="W20" s="28"/>
    </row>
    <row r="21" spans="1:23" ht="78.650000000000006" customHeight="1" x14ac:dyDescent="0.35">
      <c r="A21" s="10" t="s">
        <v>161</v>
      </c>
      <c r="B21" s="38" t="s">
        <v>29</v>
      </c>
      <c r="C21" s="38" t="s">
        <v>147</v>
      </c>
      <c r="D21" s="67" t="s">
        <v>162</v>
      </c>
      <c r="E21" s="41" t="s">
        <v>163</v>
      </c>
      <c r="F21" s="41" t="s">
        <v>164</v>
      </c>
      <c r="G21" s="41" t="s">
        <v>165</v>
      </c>
      <c r="H21" s="41" t="s">
        <v>166</v>
      </c>
      <c r="I21" s="41" t="s">
        <v>167</v>
      </c>
      <c r="J21" s="109"/>
      <c r="K21" s="38" t="str">
        <f t="shared" si="0"/>
        <v>N/A</v>
      </c>
      <c r="L21" s="38"/>
      <c r="M21" s="44"/>
      <c r="N21" s="110"/>
      <c r="O21" s="116"/>
      <c r="P21" s="115"/>
      <c r="Q21" s="111"/>
      <c r="R21" s="111"/>
      <c r="S21" s="113"/>
      <c r="T21" s="113"/>
      <c r="U21" s="113"/>
      <c r="V21" s="114"/>
      <c r="W21" s="28"/>
    </row>
    <row r="22" spans="1:23" ht="78.650000000000006" customHeight="1" x14ac:dyDescent="0.35">
      <c r="A22" s="10" t="s">
        <v>168</v>
      </c>
      <c r="B22" s="38" t="s">
        <v>29</v>
      </c>
      <c r="C22" s="38" t="s">
        <v>147</v>
      </c>
      <c r="D22" s="67" t="s">
        <v>169</v>
      </c>
      <c r="E22" s="41" t="s">
        <v>170</v>
      </c>
      <c r="F22" s="41" t="s">
        <v>171</v>
      </c>
      <c r="G22" s="41" t="s">
        <v>172</v>
      </c>
      <c r="H22" s="41" t="s">
        <v>173</v>
      </c>
      <c r="I22" s="41" t="s">
        <v>174</v>
      </c>
      <c r="J22" s="109"/>
      <c r="K22" s="38" t="str">
        <f t="shared" si="0"/>
        <v>N/A</v>
      </c>
      <c r="L22" s="42">
        <f>SUM(K19:K22)</f>
        <v>0</v>
      </c>
      <c r="M22" s="42" cm="1">
        <f t="array" ref="M22">SUM(5*(K19:K22&lt;&gt;"N/A"))</f>
        <v>0</v>
      </c>
      <c r="N22" s="110"/>
      <c r="O22" s="117"/>
      <c r="P22" s="115"/>
      <c r="Q22" s="113"/>
      <c r="R22" s="113"/>
      <c r="S22" s="113"/>
      <c r="T22" s="113"/>
      <c r="U22" s="113"/>
      <c r="V22" s="114"/>
      <c r="W22" s="28"/>
    </row>
    <row r="23" spans="1:23" ht="78.650000000000006" customHeight="1" x14ac:dyDescent="0.35">
      <c r="A23" s="10" t="s">
        <v>175</v>
      </c>
      <c r="B23" s="38" t="s">
        <v>176</v>
      </c>
      <c r="C23" s="38" t="s">
        <v>177</v>
      </c>
      <c r="D23" s="67" t="s">
        <v>178</v>
      </c>
      <c r="E23" s="41" t="s">
        <v>179</v>
      </c>
      <c r="F23" s="41" t="s">
        <v>180</v>
      </c>
      <c r="G23" s="41" t="s">
        <v>181</v>
      </c>
      <c r="H23" s="41" t="s">
        <v>182</v>
      </c>
      <c r="I23" s="41" t="s">
        <v>183</v>
      </c>
      <c r="J23" s="109"/>
      <c r="K23" s="38" t="str">
        <f t="shared" si="0"/>
        <v>N/A</v>
      </c>
      <c r="L23" s="42">
        <f>SUM(K23:K23)</f>
        <v>0</v>
      </c>
      <c r="M23" s="42" cm="1">
        <f t="array" ref="M23">SUM(5*(K23:K23&lt;&gt;"N/A"))</f>
        <v>0</v>
      </c>
      <c r="N23" s="110"/>
      <c r="O23" s="117"/>
      <c r="P23" s="115"/>
      <c r="Q23" s="113"/>
      <c r="R23" s="113"/>
      <c r="S23" s="113"/>
      <c r="T23" s="113"/>
      <c r="U23" s="113"/>
      <c r="V23" s="114"/>
      <c r="W23" s="28"/>
    </row>
    <row r="24" spans="1:23" ht="78.650000000000006" customHeight="1" x14ac:dyDescent="0.35">
      <c r="A24" s="10" t="s">
        <v>184</v>
      </c>
      <c r="B24" s="38" t="s">
        <v>176</v>
      </c>
      <c r="C24" s="38" t="s">
        <v>185</v>
      </c>
      <c r="D24" s="67" t="s">
        <v>186</v>
      </c>
      <c r="E24" s="41" t="s">
        <v>187</v>
      </c>
      <c r="F24" s="41" t="s">
        <v>188</v>
      </c>
      <c r="G24" s="41" t="s">
        <v>189</v>
      </c>
      <c r="H24" s="41" t="s">
        <v>190</v>
      </c>
      <c r="I24" s="41" t="s">
        <v>191</v>
      </c>
      <c r="J24" s="109"/>
      <c r="K24" s="38" t="str">
        <f t="shared" si="0"/>
        <v>N/A</v>
      </c>
      <c r="L24" s="42">
        <f>SUM(K24:K24)</f>
        <v>0</v>
      </c>
      <c r="M24" s="42" cm="1">
        <f t="array" ref="M24">SUM(5*(K24:K24&lt;&gt;"N/A"))</f>
        <v>0</v>
      </c>
      <c r="N24" s="110"/>
      <c r="O24" s="117"/>
      <c r="P24" s="115"/>
      <c r="Q24" s="113"/>
      <c r="R24" s="113"/>
      <c r="S24" s="113"/>
      <c r="T24" s="113"/>
      <c r="U24" s="113"/>
      <c r="V24" s="114"/>
      <c r="W24" s="28"/>
    </row>
    <row r="25" spans="1:23" ht="78.650000000000006" customHeight="1" x14ac:dyDescent="0.35">
      <c r="A25" s="10" t="s">
        <v>192</v>
      </c>
      <c r="B25" s="38" t="s">
        <v>176</v>
      </c>
      <c r="C25" s="38" t="s">
        <v>193</v>
      </c>
      <c r="D25" s="67" t="s">
        <v>194</v>
      </c>
      <c r="E25" s="41" t="s">
        <v>195</v>
      </c>
      <c r="F25" s="41" t="s">
        <v>196</v>
      </c>
      <c r="G25" s="41" t="s">
        <v>197</v>
      </c>
      <c r="H25" s="41" t="s">
        <v>198</v>
      </c>
      <c r="I25" s="41" t="s">
        <v>199</v>
      </c>
      <c r="J25" s="109"/>
      <c r="K25" s="38" t="str">
        <f t="shared" si="0"/>
        <v>N/A</v>
      </c>
      <c r="L25" s="42">
        <f>SUM(K25:K25)</f>
        <v>0</v>
      </c>
      <c r="M25" s="42" cm="1">
        <f t="array" ref="M25">SUM(5*(K25:K25&lt;&gt;"N/A"))</f>
        <v>0</v>
      </c>
      <c r="N25" s="110"/>
      <c r="O25" s="116"/>
      <c r="P25" s="119"/>
      <c r="Q25" s="120"/>
      <c r="R25" s="120"/>
      <c r="S25" s="121"/>
      <c r="T25" s="121"/>
      <c r="U25" s="121"/>
      <c r="V25" s="114"/>
      <c r="W25" s="28"/>
    </row>
    <row r="26" spans="1:23" ht="78.650000000000006" customHeight="1" x14ac:dyDescent="0.35">
      <c r="A26" s="10" t="s">
        <v>200</v>
      </c>
      <c r="B26" s="38" t="s">
        <v>176</v>
      </c>
      <c r="C26" s="38" t="s">
        <v>201</v>
      </c>
      <c r="D26" s="67" t="s">
        <v>202</v>
      </c>
      <c r="E26" s="41" t="s">
        <v>203</v>
      </c>
      <c r="F26" s="41" t="s">
        <v>204</v>
      </c>
      <c r="G26" s="41" t="s">
        <v>205</v>
      </c>
      <c r="H26" s="41" t="s">
        <v>206</v>
      </c>
      <c r="I26" s="41" t="s">
        <v>207</v>
      </c>
      <c r="J26" s="109"/>
      <c r="K26" s="38" t="str">
        <f t="shared" si="0"/>
        <v>N/A</v>
      </c>
      <c r="L26" s="42">
        <f>SUM(K26:K26)</f>
        <v>0</v>
      </c>
      <c r="M26" s="42" cm="1">
        <f t="array" ref="M26">SUM(5*(K26:K26&lt;&gt;"N/A"))</f>
        <v>0</v>
      </c>
      <c r="N26" s="110"/>
      <c r="O26" s="116"/>
      <c r="P26" s="115"/>
      <c r="Q26" s="111"/>
      <c r="R26" s="111"/>
      <c r="S26" s="113"/>
      <c r="T26" s="113"/>
      <c r="U26" s="113"/>
      <c r="V26" s="114"/>
      <c r="W26" s="28"/>
    </row>
    <row r="27" spans="1:23" ht="78.650000000000006" customHeight="1" x14ac:dyDescent="0.35">
      <c r="A27" s="10" t="s">
        <v>208</v>
      </c>
      <c r="B27" s="38" t="s">
        <v>176</v>
      </c>
      <c r="C27" s="38" t="s">
        <v>209</v>
      </c>
      <c r="D27" s="67" t="s">
        <v>210</v>
      </c>
      <c r="E27" s="41" t="s">
        <v>211</v>
      </c>
      <c r="F27" s="41" t="s">
        <v>212</v>
      </c>
      <c r="G27" s="41" t="s">
        <v>213</v>
      </c>
      <c r="H27" s="41" t="s">
        <v>214</v>
      </c>
      <c r="I27" s="41" t="s">
        <v>215</v>
      </c>
      <c r="J27" s="109"/>
      <c r="K27" s="38" t="str">
        <f t="shared" si="0"/>
        <v>N/A</v>
      </c>
      <c r="L27" s="38"/>
      <c r="M27" s="38"/>
      <c r="N27" s="110"/>
      <c r="O27" s="116"/>
      <c r="P27" s="115"/>
      <c r="Q27" s="111"/>
      <c r="R27" s="111"/>
      <c r="S27" s="113"/>
      <c r="T27" s="113"/>
      <c r="U27" s="113"/>
      <c r="V27" s="114"/>
      <c r="W27" s="28"/>
    </row>
    <row r="28" spans="1:23" ht="78.650000000000006" customHeight="1" x14ac:dyDescent="0.35">
      <c r="A28" s="10" t="s">
        <v>216</v>
      </c>
      <c r="B28" s="38" t="s">
        <v>176</v>
      </c>
      <c r="C28" s="38" t="s">
        <v>209</v>
      </c>
      <c r="D28" s="67" t="s">
        <v>217</v>
      </c>
      <c r="E28" s="41" t="s">
        <v>218</v>
      </c>
      <c r="F28" s="41" t="s">
        <v>219</v>
      </c>
      <c r="G28" s="41" t="s">
        <v>220</v>
      </c>
      <c r="H28" s="41" t="s">
        <v>221</v>
      </c>
      <c r="I28" s="41" t="s">
        <v>221</v>
      </c>
      <c r="J28" s="109"/>
      <c r="K28" s="38" t="str">
        <f t="shared" si="0"/>
        <v>N/A</v>
      </c>
      <c r="L28" s="38"/>
      <c r="M28" s="38"/>
      <c r="N28" s="110"/>
      <c r="O28" s="116"/>
      <c r="P28" s="115"/>
      <c r="Q28" s="111"/>
      <c r="R28" s="111"/>
      <c r="S28" s="113"/>
      <c r="T28" s="113"/>
      <c r="U28" s="113"/>
      <c r="V28" s="114"/>
      <c r="W28" s="28"/>
    </row>
    <row r="29" spans="1:23" ht="78.650000000000006" customHeight="1" x14ac:dyDescent="0.35">
      <c r="A29" s="10" t="s">
        <v>222</v>
      </c>
      <c r="B29" s="38" t="s">
        <v>176</v>
      </c>
      <c r="C29" s="38" t="s">
        <v>209</v>
      </c>
      <c r="D29" s="67" t="s">
        <v>223</v>
      </c>
      <c r="E29" s="41" t="s">
        <v>224</v>
      </c>
      <c r="F29" s="41" t="s">
        <v>225</v>
      </c>
      <c r="G29" s="41" t="s">
        <v>226</v>
      </c>
      <c r="H29" s="41" t="s">
        <v>227</v>
      </c>
      <c r="I29" s="41" t="s">
        <v>228</v>
      </c>
      <c r="J29" s="109"/>
      <c r="K29" s="38" t="str">
        <f t="shared" si="0"/>
        <v>N/A</v>
      </c>
      <c r="L29" s="38"/>
      <c r="M29" s="38"/>
      <c r="N29" s="110"/>
      <c r="O29" s="116"/>
      <c r="P29" s="115"/>
      <c r="Q29" s="111"/>
      <c r="R29" s="111"/>
      <c r="S29" s="113"/>
      <c r="T29" s="113"/>
      <c r="U29" s="113"/>
      <c r="V29" s="114"/>
      <c r="W29" s="28"/>
    </row>
    <row r="30" spans="1:23" ht="78.650000000000006" customHeight="1" x14ac:dyDescent="0.5">
      <c r="A30" s="10" t="s">
        <v>229</v>
      </c>
      <c r="B30" s="45" t="s">
        <v>176</v>
      </c>
      <c r="C30" s="38" t="s">
        <v>230</v>
      </c>
      <c r="D30" s="68" t="s">
        <v>231</v>
      </c>
      <c r="E30" s="46" t="s">
        <v>232</v>
      </c>
      <c r="F30" s="46" t="s">
        <v>233</v>
      </c>
      <c r="G30" s="46" t="s">
        <v>234</v>
      </c>
      <c r="H30" s="46" t="s">
        <v>235</v>
      </c>
      <c r="I30" s="46" t="s">
        <v>236</v>
      </c>
      <c r="J30" s="109"/>
      <c r="K30" s="38" t="str">
        <f t="shared" si="0"/>
        <v>N/A</v>
      </c>
      <c r="L30" s="42">
        <f>SUM(K30:K30)</f>
        <v>0</v>
      </c>
      <c r="M30" s="42" cm="1">
        <f t="array" ref="M30">SUM(5*(K30:K30&lt;&gt;"N/A"))</f>
        <v>0</v>
      </c>
      <c r="N30" s="110"/>
      <c r="O30" s="122"/>
      <c r="P30" s="123"/>
      <c r="Q30" s="124"/>
      <c r="R30" s="124"/>
      <c r="S30" s="125"/>
      <c r="T30" s="125"/>
      <c r="U30" s="125"/>
      <c r="V30" s="114"/>
      <c r="W30" s="28"/>
    </row>
    <row r="31" spans="1:23" ht="78.650000000000006" customHeight="1" x14ac:dyDescent="0.5">
      <c r="A31" s="10" t="s">
        <v>237</v>
      </c>
      <c r="B31" s="45" t="s">
        <v>176</v>
      </c>
      <c r="C31" s="38" t="s">
        <v>238</v>
      </c>
      <c r="D31" s="68" t="s">
        <v>239</v>
      </c>
      <c r="E31" s="46" t="s">
        <v>240</v>
      </c>
      <c r="F31" s="46" t="s">
        <v>241</v>
      </c>
      <c r="G31" s="46" t="s">
        <v>242</v>
      </c>
      <c r="H31" s="46" t="s">
        <v>243</v>
      </c>
      <c r="I31" s="46" t="s">
        <v>244</v>
      </c>
      <c r="J31" s="109"/>
      <c r="K31" s="38" t="str">
        <f t="shared" si="0"/>
        <v>N/A</v>
      </c>
      <c r="L31" s="42">
        <f>SUM(K31:K31)</f>
        <v>0</v>
      </c>
      <c r="M31" s="42" cm="1">
        <f t="array" ref="M31">SUM(5*(K31:K31&lt;&gt;"N/A"))</f>
        <v>0</v>
      </c>
      <c r="N31" s="110"/>
      <c r="O31" s="122"/>
      <c r="P31" s="123"/>
      <c r="Q31" s="124"/>
      <c r="R31" s="124"/>
      <c r="S31" s="125"/>
      <c r="T31" s="125"/>
      <c r="U31" s="125"/>
      <c r="V31" s="114"/>
      <c r="W31" s="28"/>
    </row>
    <row r="32" spans="1:23" ht="78.650000000000006" customHeight="1" x14ac:dyDescent="0.35">
      <c r="A32" s="29" t="s">
        <v>245</v>
      </c>
      <c r="B32" s="43" t="s">
        <v>246</v>
      </c>
      <c r="C32" s="38" t="s">
        <v>247</v>
      </c>
      <c r="D32" s="68" t="s">
        <v>248</v>
      </c>
      <c r="E32" s="46" t="s">
        <v>249</v>
      </c>
      <c r="F32" s="46" t="s">
        <v>250</v>
      </c>
      <c r="G32" s="46" t="s">
        <v>251</v>
      </c>
      <c r="H32" s="46" t="s">
        <v>252</v>
      </c>
      <c r="I32" s="46" t="s">
        <v>253</v>
      </c>
      <c r="J32" s="109"/>
      <c r="K32" s="38" t="str">
        <f t="shared" si="0"/>
        <v>N/A</v>
      </c>
      <c r="L32" s="38"/>
      <c r="M32" s="43"/>
      <c r="N32" s="110"/>
      <c r="O32" s="122"/>
      <c r="P32" s="123"/>
      <c r="Q32" s="124"/>
      <c r="R32" s="124"/>
      <c r="S32" s="125"/>
      <c r="T32" s="125"/>
      <c r="U32" s="125"/>
      <c r="V32" s="114"/>
      <c r="W32" s="28"/>
    </row>
    <row r="33" spans="1:26" ht="78.650000000000006" customHeight="1" x14ac:dyDescent="0.35">
      <c r="A33" s="29" t="s">
        <v>254</v>
      </c>
      <c r="B33" s="43" t="s">
        <v>246</v>
      </c>
      <c r="C33" s="38" t="s">
        <v>247</v>
      </c>
      <c r="D33" s="68" t="s">
        <v>255</v>
      </c>
      <c r="E33" s="46" t="s">
        <v>256</v>
      </c>
      <c r="F33" s="46" t="s">
        <v>257</v>
      </c>
      <c r="G33" s="46" t="s">
        <v>258</v>
      </c>
      <c r="H33" s="46" t="s">
        <v>259</v>
      </c>
      <c r="I33" s="46" t="s">
        <v>260</v>
      </c>
      <c r="J33" s="109"/>
      <c r="K33" s="38" t="str">
        <f t="shared" si="0"/>
        <v>N/A</v>
      </c>
      <c r="L33" s="42">
        <f>SUM(K32:K33)</f>
        <v>0</v>
      </c>
      <c r="M33" s="42" cm="1">
        <f t="array" ref="M33">SUM(5*(K32:K33&lt;&gt;"N/A"))</f>
        <v>0</v>
      </c>
      <c r="N33" s="126"/>
      <c r="O33" s="122"/>
      <c r="P33" s="123"/>
      <c r="Q33" s="124"/>
      <c r="R33" s="124"/>
      <c r="S33" s="125"/>
      <c r="T33" s="125"/>
      <c r="U33" s="125"/>
      <c r="V33" s="114"/>
      <c r="W33" s="28"/>
    </row>
    <row r="34" spans="1:26" ht="78.650000000000006" customHeight="1" x14ac:dyDescent="0.35">
      <c r="A34" s="29" t="s">
        <v>261</v>
      </c>
      <c r="B34" s="43" t="s">
        <v>246</v>
      </c>
      <c r="C34" s="38" t="s">
        <v>262</v>
      </c>
      <c r="D34" s="68" t="s">
        <v>263</v>
      </c>
      <c r="E34" s="46" t="s">
        <v>264</v>
      </c>
      <c r="F34" s="46" t="s">
        <v>265</v>
      </c>
      <c r="G34" s="46" t="s">
        <v>266</v>
      </c>
      <c r="H34" s="46" t="s">
        <v>267</v>
      </c>
      <c r="I34" s="46" t="s">
        <v>268</v>
      </c>
      <c r="J34" s="109"/>
      <c r="K34" s="38" t="str">
        <f t="shared" si="0"/>
        <v>N/A</v>
      </c>
      <c r="L34" s="42">
        <f>SUM(K34:K34)</f>
        <v>0</v>
      </c>
      <c r="M34" s="42" cm="1">
        <f t="array" ref="M34">SUM(5*(K34:K34&lt;&gt;"N/A"))</f>
        <v>0</v>
      </c>
      <c r="N34" s="110"/>
      <c r="O34" s="122"/>
      <c r="P34" s="123"/>
      <c r="Q34" s="124"/>
      <c r="R34" s="124"/>
      <c r="S34" s="125"/>
      <c r="T34" s="125"/>
      <c r="U34" s="125"/>
      <c r="V34" s="114"/>
      <c r="W34" s="28"/>
    </row>
    <row r="35" spans="1:26" ht="78.650000000000006" customHeight="1" x14ac:dyDescent="0.35">
      <c r="A35" s="29" t="s">
        <v>269</v>
      </c>
      <c r="B35" s="38" t="s">
        <v>270</v>
      </c>
      <c r="C35" s="38" t="s">
        <v>270</v>
      </c>
      <c r="D35" s="68" t="s">
        <v>271</v>
      </c>
      <c r="E35" s="46" t="s">
        <v>272</v>
      </c>
      <c r="F35" s="46" t="s">
        <v>273</v>
      </c>
      <c r="G35" s="46" t="s">
        <v>274</v>
      </c>
      <c r="H35" s="46" t="s">
        <v>275</v>
      </c>
      <c r="I35" s="46" t="s">
        <v>276</v>
      </c>
      <c r="J35" s="109"/>
      <c r="K35" s="38" t="str">
        <f t="shared" si="0"/>
        <v>N/A</v>
      </c>
      <c r="L35" s="42">
        <f>SUM(K35:K35)</f>
        <v>0</v>
      </c>
      <c r="M35" s="42" cm="1">
        <f t="array" ref="M35">SUM(5*(K35:K35&lt;&gt;"N/A"))</f>
        <v>0</v>
      </c>
      <c r="N35" s="110"/>
      <c r="O35" s="122"/>
      <c r="P35" s="123"/>
      <c r="Q35" s="124"/>
      <c r="R35" s="124"/>
      <c r="S35" s="125"/>
      <c r="T35" s="125"/>
      <c r="U35" s="125"/>
      <c r="V35" s="114"/>
      <c r="W35" s="28"/>
    </row>
    <row r="36" spans="1:26" ht="14.5" customHeight="1" x14ac:dyDescent="0.35">
      <c r="L36" s="6"/>
      <c r="M36" s="6"/>
      <c r="S36" s="139"/>
      <c r="T36" s="139"/>
      <c r="U36" s="139"/>
    </row>
    <row r="37" spans="1:26" ht="29.5" customHeight="1" x14ac:dyDescent="0.35"/>
    <row r="38" spans="1:26" ht="51" customHeight="1" x14ac:dyDescent="0.35"/>
    <row r="39" spans="1:26" ht="50.15" customHeight="1" x14ac:dyDescent="0.4">
      <c r="I39" s="48" t="s">
        <v>277</v>
      </c>
      <c r="J39" s="12"/>
      <c r="N39" s="51" t="s">
        <v>278</v>
      </c>
      <c r="O39" s="51" t="s">
        <v>13</v>
      </c>
      <c r="P39" s="52" t="s">
        <v>279</v>
      </c>
      <c r="Q39" s="140"/>
      <c r="R39" s="140"/>
      <c r="S39" s="141"/>
      <c r="T39" s="141"/>
      <c r="U39" s="141"/>
      <c r="V39" s="52" t="s">
        <v>280</v>
      </c>
      <c r="W39" s="53"/>
      <c r="X39" s="51" t="s">
        <v>281</v>
      </c>
      <c r="Z39" s="52" t="s">
        <v>282</v>
      </c>
    </row>
    <row r="40" spans="1:26" ht="50.15" customHeight="1" x14ac:dyDescent="0.4">
      <c r="I40" s="56" t="s">
        <v>15</v>
      </c>
      <c r="J40" s="47" t="s">
        <v>283</v>
      </c>
      <c r="N40" s="172" t="s">
        <v>29</v>
      </c>
      <c r="O40" s="54" t="s">
        <v>284</v>
      </c>
      <c r="P40" s="54">
        <f>SUM(K3:K7)</f>
        <v>0</v>
      </c>
      <c r="Q40" s="140"/>
      <c r="R40" s="140"/>
      <c r="S40" s="141"/>
      <c r="T40" s="141"/>
      <c r="U40" s="141"/>
      <c r="V40" s="50" t="str">
        <f>IF(M7&gt;0,(L7/M7),"N/A")</f>
        <v>N/A</v>
      </c>
      <c r="W40" s="53"/>
      <c r="X40" s="166" t="e">
        <f>SUMIF($B$3:$B$35,N40,$L$3:$L$35)/SUMIF($B$3:$B$35,N40,$M$3:$M$35)</f>
        <v>#DIV/0!</v>
      </c>
      <c r="Z40" s="166" t="e">
        <f>SUM(K3:K35)/SUM(M3:M35)</f>
        <v>#DIV/0!</v>
      </c>
    </row>
    <row r="41" spans="1:26" ht="50.15" customHeight="1" x14ac:dyDescent="0.4">
      <c r="I41" s="57" t="s">
        <v>16</v>
      </c>
      <c r="J41" s="47" t="s">
        <v>285</v>
      </c>
      <c r="N41" s="173"/>
      <c r="O41" s="54" t="s">
        <v>286</v>
      </c>
      <c r="P41" s="54">
        <f>SUM(K8:K10)</f>
        <v>0</v>
      </c>
      <c r="Q41" s="140"/>
      <c r="R41" s="140"/>
      <c r="S41" s="141"/>
      <c r="T41" s="141"/>
      <c r="U41" s="141"/>
      <c r="V41" s="50" t="str">
        <f>IF(M10&gt;0,(L10/M10),"N/A")</f>
        <v>N/A</v>
      </c>
      <c r="W41" s="53"/>
      <c r="X41" s="166"/>
      <c r="Z41" s="167"/>
    </row>
    <row r="42" spans="1:26" ht="50.15" customHeight="1" x14ac:dyDescent="0.4">
      <c r="I42" s="55" t="s">
        <v>17</v>
      </c>
      <c r="J42" s="47" t="s">
        <v>287</v>
      </c>
      <c r="N42" s="173"/>
      <c r="O42" s="54" t="s">
        <v>288</v>
      </c>
      <c r="P42" s="54">
        <f>SUM(K11:K18)</f>
        <v>0</v>
      </c>
      <c r="Q42" s="140"/>
      <c r="R42" s="140"/>
      <c r="S42" s="141"/>
      <c r="T42" s="141"/>
      <c r="U42" s="141"/>
      <c r="V42" s="50" t="str">
        <f>IF(M18&gt;0,(L18/M18),"N/A")</f>
        <v>N/A</v>
      </c>
      <c r="W42" s="53"/>
      <c r="X42" s="166"/>
      <c r="Z42" s="167"/>
    </row>
    <row r="43" spans="1:26" ht="50.15" customHeight="1" x14ac:dyDescent="0.4">
      <c r="I43" s="58" t="s">
        <v>289</v>
      </c>
      <c r="J43" s="47" t="s">
        <v>290</v>
      </c>
      <c r="N43" s="174"/>
      <c r="O43" s="54" t="s">
        <v>291</v>
      </c>
      <c r="P43" s="54">
        <f>SUM(K19:K22)</f>
        <v>0</v>
      </c>
      <c r="Q43" s="140"/>
      <c r="R43" s="140"/>
      <c r="S43" s="141"/>
      <c r="T43" s="141"/>
      <c r="U43" s="141"/>
      <c r="V43" s="50" t="str">
        <f>IF(M22&gt;0,(L22/M22),"N/A")</f>
        <v>N/A</v>
      </c>
      <c r="W43" s="53"/>
      <c r="X43" s="166"/>
      <c r="Z43" s="167"/>
    </row>
    <row r="44" spans="1:26" ht="50.15" customHeight="1" x14ac:dyDescent="0.4">
      <c r="I44" s="59" t="s">
        <v>19</v>
      </c>
      <c r="J44" s="47">
        <v>1</v>
      </c>
      <c r="N44" s="175" t="s">
        <v>176</v>
      </c>
      <c r="O44" s="54" t="s">
        <v>176</v>
      </c>
      <c r="P44" s="54">
        <f>SUM(K23:K23)</f>
        <v>0</v>
      </c>
      <c r="Q44" s="140"/>
      <c r="R44" s="140"/>
      <c r="S44" s="141"/>
      <c r="T44" s="141"/>
      <c r="U44" s="141"/>
      <c r="V44" s="50" t="str">
        <f>IF(M23&gt;0,(L23/M23),"N/A")</f>
        <v>N/A</v>
      </c>
      <c r="W44" s="53"/>
      <c r="X44" s="166" t="e">
        <f>SUMIF($B$3:$B$35,N44,$L$3:$L$35)/SUMIF($B$3:$B$35,N44,$M$3:$M$35)</f>
        <v>#DIV/0!</v>
      </c>
    </row>
    <row r="45" spans="1:26" ht="50.15" customHeight="1" x14ac:dyDescent="0.4">
      <c r="N45" s="176"/>
      <c r="O45" s="54" t="s">
        <v>292</v>
      </c>
      <c r="P45" s="54">
        <f>SUM(K24:K24)</f>
        <v>0</v>
      </c>
      <c r="Q45" s="140"/>
      <c r="R45" s="140"/>
      <c r="S45" s="141"/>
      <c r="T45" s="141"/>
      <c r="U45" s="141"/>
      <c r="V45" s="50" t="str">
        <f>IF(M24&gt;0,(L24/M24),"N/A")</f>
        <v>N/A</v>
      </c>
      <c r="W45" s="53"/>
      <c r="X45" s="166"/>
    </row>
    <row r="46" spans="1:26" ht="50.15" customHeight="1" x14ac:dyDescent="0.4">
      <c r="N46" s="176"/>
      <c r="O46" s="54" t="s">
        <v>293</v>
      </c>
      <c r="P46" s="54">
        <f>SUM(K25:K25)</f>
        <v>0</v>
      </c>
      <c r="Q46" s="140"/>
      <c r="R46" s="140"/>
      <c r="S46" s="141"/>
      <c r="T46" s="141"/>
      <c r="U46" s="141"/>
      <c r="V46" s="50" t="str">
        <f>IF(M25&gt;0,(L25/M25),"N/A")</f>
        <v>N/A</v>
      </c>
      <c r="W46" s="53"/>
      <c r="X46" s="166"/>
    </row>
    <row r="47" spans="1:26" ht="50.15" customHeight="1" x14ac:dyDescent="0.4">
      <c r="N47" s="176"/>
      <c r="O47" s="54" t="s">
        <v>294</v>
      </c>
      <c r="P47" s="54">
        <f>SUM(K26:K26)</f>
        <v>0</v>
      </c>
      <c r="Q47" s="140"/>
      <c r="R47" s="141"/>
      <c r="S47" s="140"/>
      <c r="T47" s="140"/>
      <c r="U47" s="140"/>
      <c r="V47" s="50" t="str">
        <f>IF(M26&gt;0,(L26/M26),"N/A")</f>
        <v>N/A</v>
      </c>
      <c r="W47" s="53"/>
      <c r="X47" s="166"/>
    </row>
    <row r="48" spans="1:26" ht="50.15" customHeight="1" x14ac:dyDescent="0.4">
      <c r="N48" s="176"/>
      <c r="O48" s="54" t="s">
        <v>295</v>
      </c>
      <c r="P48" s="54">
        <f>SUM(K27:K29)</f>
        <v>0</v>
      </c>
      <c r="Q48" s="140"/>
      <c r="R48" s="140"/>
      <c r="S48" s="141"/>
      <c r="T48" s="141"/>
      <c r="U48" s="141"/>
      <c r="V48" s="50" t="e">
        <f>IF(#REF!&gt;0,(#REF!/#REF!),"N/A")</f>
        <v>#REF!</v>
      </c>
      <c r="W48" s="53"/>
      <c r="X48" s="166"/>
    </row>
    <row r="49" spans="10:24" ht="50.15" customHeight="1" x14ac:dyDescent="0.4">
      <c r="N49" s="176"/>
      <c r="O49" s="54" t="s">
        <v>296</v>
      </c>
      <c r="P49" s="54">
        <f>SUM(K30:K30)</f>
        <v>0</v>
      </c>
      <c r="Q49" s="140"/>
      <c r="R49" s="140"/>
      <c r="S49" s="141"/>
      <c r="T49" s="141"/>
      <c r="U49" s="141"/>
      <c r="V49" s="50" t="str">
        <f>IF(M30&gt;0,(L30/M30),"N/A")</f>
        <v>N/A</v>
      </c>
      <c r="W49" s="53"/>
      <c r="X49" s="166"/>
    </row>
    <row r="50" spans="10:24" ht="50.15" customHeight="1" x14ac:dyDescent="0.4">
      <c r="N50" s="177"/>
      <c r="O50" s="54" t="s">
        <v>297</v>
      </c>
      <c r="P50" s="54">
        <f>SUM(K31:K31)</f>
        <v>0</v>
      </c>
      <c r="Q50" s="140"/>
      <c r="R50" s="140"/>
      <c r="S50" s="141"/>
      <c r="T50" s="141"/>
      <c r="U50" s="141"/>
      <c r="V50" s="50" t="str">
        <f>IF(M31&gt;0,(L31/M31),"N/A")</f>
        <v>N/A</v>
      </c>
      <c r="W50" s="53"/>
      <c r="X50" s="166"/>
    </row>
    <row r="51" spans="10:24" ht="50.15" customHeight="1" x14ac:dyDescent="0.4">
      <c r="N51" s="175" t="s">
        <v>246</v>
      </c>
      <c r="O51" s="54" t="s">
        <v>298</v>
      </c>
      <c r="P51" s="54">
        <f>SUM(K32:K33)</f>
        <v>0</v>
      </c>
      <c r="Q51" s="140"/>
      <c r="R51" s="140"/>
      <c r="S51" s="141"/>
      <c r="T51" s="141"/>
      <c r="U51" s="141"/>
      <c r="V51" s="50" t="str">
        <f>IF(M33&gt;0,(L33/M33),"N/A")</f>
        <v>N/A</v>
      </c>
      <c r="W51" s="53"/>
      <c r="X51" s="166" t="e">
        <f>SUMIF($B$3:$B$35,N51,$L$3:$L$35)/SUMIF($B$3:$B$35,N51,$M$3:$M$35)</f>
        <v>#DIV/0!</v>
      </c>
    </row>
    <row r="52" spans="10:24" ht="72" customHeight="1" x14ac:dyDescent="0.4">
      <c r="N52" s="177"/>
      <c r="O52" s="54" t="s">
        <v>299</v>
      </c>
      <c r="P52" s="54">
        <f>SUM(K34:K34)</f>
        <v>0</v>
      </c>
      <c r="Q52" s="140"/>
      <c r="R52" s="140"/>
      <c r="S52" s="141"/>
      <c r="T52" s="141"/>
      <c r="U52" s="141"/>
      <c r="V52" s="50" t="str">
        <f>IF(M34&gt;0,(L34/M34),"N/A")</f>
        <v>N/A</v>
      </c>
      <c r="W52" s="53"/>
      <c r="X52" s="166"/>
    </row>
    <row r="53" spans="10:24" ht="123" customHeight="1" x14ac:dyDescent="0.4">
      <c r="N53" s="54" t="s">
        <v>270</v>
      </c>
      <c r="O53" s="54" t="s">
        <v>300</v>
      </c>
      <c r="P53" s="54">
        <f>SUM(K35:K35)</f>
        <v>0</v>
      </c>
      <c r="Q53" s="140"/>
      <c r="R53" s="140"/>
      <c r="S53" s="141"/>
      <c r="T53" s="141"/>
      <c r="U53" s="141"/>
      <c r="V53" s="50" t="str">
        <f>IF(M35&gt;0,(L35/M35),"N/A")</f>
        <v>N/A</v>
      </c>
      <c r="W53" s="53"/>
      <c r="X53" s="63" t="e">
        <f>SUMIF($B$3:$B$35,N53,$L$3:$L$35)/SUMIF($B$3:$B$35,N53,$M$3:$M$35)</f>
        <v>#DIV/0!</v>
      </c>
    </row>
    <row r="54" spans="10:24" ht="15.5" x14ac:dyDescent="0.35">
      <c r="S54" s="139"/>
      <c r="T54" s="139"/>
      <c r="U54" s="139"/>
    </row>
    <row r="55" spans="10:24" ht="15.5" x14ac:dyDescent="0.35">
      <c r="S55" s="139"/>
      <c r="T55" s="139"/>
      <c r="U55" s="139"/>
    </row>
    <row r="56" spans="10:24" ht="15.5" x14ac:dyDescent="0.35">
      <c r="S56" s="139"/>
      <c r="T56" s="139"/>
      <c r="U56" s="139"/>
    </row>
    <row r="57" spans="10:24" ht="15.5" x14ac:dyDescent="0.35">
      <c r="S57" s="139"/>
      <c r="T57" s="139"/>
      <c r="U57" s="139"/>
    </row>
    <row r="58" spans="10:24" ht="15.5" x14ac:dyDescent="0.35">
      <c r="S58" s="139"/>
      <c r="T58" s="139"/>
      <c r="U58" s="139"/>
    </row>
    <row r="59" spans="10:24" ht="15.5" x14ac:dyDescent="0.35">
      <c r="S59" s="139"/>
      <c r="T59" s="139"/>
      <c r="U59" s="139"/>
    </row>
    <row r="60" spans="10:24" ht="15.5" x14ac:dyDescent="0.35">
      <c r="L60" s="5"/>
      <c r="M60" s="5"/>
      <c r="S60" s="139"/>
      <c r="T60" s="139"/>
      <c r="U60" s="139"/>
    </row>
    <row r="61" spans="10:24" ht="15.5" x14ac:dyDescent="0.35">
      <c r="J61" s="9"/>
      <c r="K61" s="5"/>
      <c r="L61" s="5"/>
      <c r="M61" s="5"/>
      <c r="S61" s="139"/>
      <c r="T61" s="139"/>
      <c r="U61" s="139"/>
    </row>
    <row r="62" spans="10:24" ht="15.5" x14ac:dyDescent="0.35">
      <c r="J62" s="9"/>
      <c r="K62" s="5"/>
      <c r="L62" s="5"/>
      <c r="M62" s="5"/>
      <c r="S62" s="139"/>
      <c r="T62" s="139"/>
      <c r="U62" s="139"/>
    </row>
    <row r="63" spans="10:24" ht="15.5" x14ac:dyDescent="0.35">
      <c r="J63" s="9"/>
      <c r="K63" s="5"/>
      <c r="L63" s="5"/>
      <c r="M63" s="5"/>
      <c r="S63" s="139"/>
      <c r="T63" s="139"/>
      <c r="U63" s="139"/>
    </row>
    <row r="64" spans="10:24" ht="15.5" x14ac:dyDescent="0.35">
      <c r="J64" s="9"/>
      <c r="K64" s="5"/>
      <c r="L64" s="5"/>
      <c r="M64" s="5"/>
      <c r="S64" s="139"/>
      <c r="T64" s="139"/>
      <c r="U64" s="139"/>
    </row>
    <row r="65" spans="10:21" ht="15.5" x14ac:dyDescent="0.35">
      <c r="J65" s="9"/>
      <c r="K65" s="5"/>
      <c r="L65" s="5"/>
      <c r="N65"/>
      <c r="R65" s="139"/>
    </row>
    <row r="66" spans="10:21" ht="15.5" x14ac:dyDescent="0.35">
      <c r="J66" s="9"/>
      <c r="K66" s="5"/>
      <c r="N66"/>
      <c r="R66" s="139"/>
    </row>
    <row r="67" spans="10:21" ht="15.5" x14ac:dyDescent="0.35">
      <c r="J67" s="9"/>
      <c r="K67" s="5"/>
      <c r="N67"/>
      <c r="R67" s="139"/>
    </row>
    <row r="68" spans="10:21" ht="15.5" x14ac:dyDescent="0.35">
      <c r="J68" s="9"/>
      <c r="K68" s="5"/>
      <c r="N68"/>
      <c r="R68" s="139"/>
    </row>
    <row r="69" spans="10:21" ht="15.5" x14ac:dyDescent="0.35">
      <c r="J69" s="9"/>
      <c r="K69" s="5"/>
      <c r="N69"/>
      <c r="R69" s="139"/>
    </row>
    <row r="70" spans="10:21" ht="15.5" x14ac:dyDescent="0.35">
      <c r="J70" s="9"/>
      <c r="K70" s="5"/>
      <c r="N70"/>
      <c r="R70" s="139"/>
    </row>
    <row r="71" spans="10:21" ht="15.5" x14ac:dyDescent="0.35">
      <c r="J71" s="9"/>
      <c r="K71" s="5"/>
      <c r="N71"/>
      <c r="R71" s="139"/>
    </row>
    <row r="72" spans="10:21" ht="15.5" x14ac:dyDescent="0.35">
      <c r="J72" s="9"/>
      <c r="K72" s="5"/>
      <c r="L72" s="5"/>
      <c r="N72"/>
      <c r="R72" s="139"/>
    </row>
    <row r="73" spans="10:21" ht="15.5" x14ac:dyDescent="0.35">
      <c r="J73" s="9"/>
      <c r="K73" s="5"/>
      <c r="L73" s="5"/>
      <c r="N73"/>
      <c r="R73" s="139"/>
    </row>
    <row r="74" spans="10:21" ht="15.5" x14ac:dyDescent="0.35">
      <c r="J74" s="9"/>
      <c r="K74" s="5"/>
      <c r="L74" s="5"/>
      <c r="N74"/>
      <c r="R74" s="139"/>
    </row>
    <row r="75" spans="10:21" ht="15.5" x14ac:dyDescent="0.35">
      <c r="J75" s="9"/>
      <c r="K75" s="5"/>
      <c r="L75" s="5"/>
      <c r="N75"/>
      <c r="R75" s="139"/>
    </row>
    <row r="76" spans="10:21" ht="15.5" x14ac:dyDescent="0.35">
      <c r="J76" s="9"/>
      <c r="K76" s="5"/>
      <c r="L76" s="5"/>
      <c r="N76"/>
      <c r="S76" s="139"/>
      <c r="T76" s="139"/>
      <c r="U76" s="139"/>
    </row>
    <row r="77" spans="10:21" ht="15.5" x14ac:dyDescent="0.35">
      <c r="J77" s="9"/>
      <c r="K77" s="5"/>
      <c r="L77" s="5"/>
      <c r="N77"/>
      <c r="S77" s="139"/>
      <c r="T77" s="139"/>
      <c r="U77" s="139"/>
    </row>
    <row r="78" spans="10:21" ht="15.5" x14ac:dyDescent="0.35">
      <c r="J78" s="9"/>
      <c r="K78" s="5"/>
      <c r="L78" s="5"/>
      <c r="N78"/>
      <c r="S78" s="139"/>
      <c r="T78" s="139"/>
      <c r="U78" s="139"/>
    </row>
    <row r="79" spans="10:21" ht="15.5" x14ac:dyDescent="0.35">
      <c r="J79" s="9"/>
      <c r="K79" s="5"/>
      <c r="L79" s="5"/>
      <c r="N79"/>
      <c r="S79" s="139"/>
      <c r="T79" s="139"/>
      <c r="U79" s="139"/>
    </row>
    <row r="80" spans="10:21" ht="15.5" x14ac:dyDescent="0.35">
      <c r="J80" s="9"/>
      <c r="K80" s="5"/>
      <c r="L80" s="5"/>
      <c r="N80"/>
      <c r="S80" s="139"/>
      <c r="T80" s="139"/>
      <c r="U80" s="139"/>
    </row>
    <row r="81" spans="10:21" ht="15.5" x14ac:dyDescent="0.35">
      <c r="J81" s="9"/>
      <c r="K81" s="5"/>
      <c r="L81" s="5"/>
      <c r="N81"/>
      <c r="S81" s="139"/>
      <c r="T81" s="139"/>
      <c r="U81" s="139"/>
    </row>
    <row r="82" spans="10:21" ht="15.5" x14ac:dyDescent="0.35">
      <c r="J82" s="9"/>
      <c r="K82" s="5"/>
      <c r="L82" s="5"/>
      <c r="N82"/>
      <c r="S82" s="139"/>
      <c r="T82" s="139"/>
      <c r="U82" s="139"/>
    </row>
    <row r="83" spans="10:21" ht="15.5" x14ac:dyDescent="0.35">
      <c r="J83" s="9"/>
      <c r="K83" s="5"/>
      <c r="L83" s="5"/>
      <c r="N83"/>
      <c r="S83" s="139"/>
      <c r="T83" s="139"/>
      <c r="U83" s="139"/>
    </row>
    <row r="84" spans="10:21" ht="15.5" x14ac:dyDescent="0.35">
      <c r="J84" s="9"/>
      <c r="K84" s="5"/>
      <c r="L84" s="5"/>
      <c r="N84"/>
      <c r="S84" s="139"/>
      <c r="T84" s="139"/>
      <c r="U84" s="139"/>
    </row>
    <row r="85" spans="10:21" ht="15.5" x14ac:dyDescent="0.35">
      <c r="J85" s="9"/>
      <c r="K85" s="5"/>
      <c r="L85" s="5"/>
      <c r="N85"/>
      <c r="S85" s="139"/>
      <c r="T85" s="139"/>
      <c r="U85" s="139"/>
    </row>
    <row r="86" spans="10:21" ht="15.5" x14ac:dyDescent="0.35">
      <c r="J86" s="9"/>
      <c r="K86" s="5"/>
      <c r="L86" s="5"/>
      <c r="N86"/>
      <c r="S86" s="139"/>
      <c r="T86" s="139"/>
      <c r="U86" s="139"/>
    </row>
    <row r="87" spans="10:21" ht="15.5" x14ac:dyDescent="0.35">
      <c r="J87" s="9"/>
      <c r="K87" s="5"/>
      <c r="L87" s="5"/>
      <c r="M87" s="5"/>
      <c r="S87" s="139"/>
      <c r="T87" s="139"/>
      <c r="U87" s="139"/>
    </row>
    <row r="88" spans="10:21" ht="15.5" x14ac:dyDescent="0.35">
      <c r="J88" s="9"/>
      <c r="K88" s="5"/>
      <c r="L88" s="5"/>
      <c r="M88" s="5"/>
      <c r="S88" s="139"/>
      <c r="T88" s="139"/>
      <c r="U88" s="139"/>
    </row>
    <row r="89" spans="10:21" ht="15.5" x14ac:dyDescent="0.35">
      <c r="J89" s="9"/>
      <c r="K89" s="5"/>
      <c r="L89" s="5"/>
      <c r="M89" s="5"/>
      <c r="S89" s="139"/>
      <c r="T89" s="139"/>
      <c r="U89" s="139"/>
    </row>
    <row r="90" spans="10:21" ht="15.5" x14ac:dyDescent="0.35">
      <c r="J90" s="9"/>
      <c r="K90" s="5"/>
      <c r="L90" s="5"/>
      <c r="M90" s="5"/>
      <c r="S90" s="139"/>
      <c r="T90" s="139"/>
      <c r="U90" s="139"/>
    </row>
    <row r="91" spans="10:21" ht="15.5" x14ac:dyDescent="0.35">
      <c r="J91" s="9"/>
      <c r="K91" s="5"/>
      <c r="L91" s="5"/>
      <c r="M91" s="5"/>
      <c r="S91" s="139"/>
      <c r="T91" s="139"/>
      <c r="U91" s="139"/>
    </row>
    <row r="92" spans="10:21" ht="15.5" x14ac:dyDescent="0.35">
      <c r="J92" s="9"/>
      <c r="K92" s="5"/>
      <c r="L92" s="5"/>
      <c r="M92" s="5"/>
      <c r="S92" s="139"/>
      <c r="T92" s="139"/>
      <c r="U92" s="139"/>
    </row>
    <row r="93" spans="10:21" ht="15.5" x14ac:dyDescent="0.35">
      <c r="J93" s="9"/>
      <c r="K93" s="5"/>
      <c r="L93" s="5"/>
      <c r="M93" s="5"/>
      <c r="S93" s="139"/>
      <c r="T93" s="139"/>
      <c r="U93" s="139"/>
    </row>
    <row r="94" spans="10:21" ht="15.5" x14ac:dyDescent="0.35">
      <c r="J94" s="9"/>
      <c r="K94" s="5"/>
      <c r="L94" s="5"/>
      <c r="M94" s="5"/>
      <c r="S94" s="139"/>
      <c r="T94" s="139"/>
      <c r="U94" s="139"/>
    </row>
    <row r="95" spans="10:21" ht="15.5" x14ac:dyDescent="0.35">
      <c r="J95" s="9"/>
      <c r="K95" s="5"/>
      <c r="L95" s="5"/>
      <c r="M95" s="5"/>
      <c r="S95" s="139"/>
      <c r="T95" s="139"/>
      <c r="U95" s="139"/>
    </row>
    <row r="96" spans="10:21" ht="15.5" x14ac:dyDescent="0.35">
      <c r="J96" s="9"/>
      <c r="K96" s="5"/>
      <c r="L96" s="5"/>
      <c r="M96" s="5"/>
      <c r="S96" s="139"/>
      <c r="T96" s="139"/>
      <c r="U96" s="139"/>
    </row>
    <row r="97" spans="10:21" ht="15.5" x14ac:dyDescent="0.35">
      <c r="J97" s="9"/>
      <c r="K97" s="5"/>
      <c r="L97" s="5"/>
      <c r="M97" s="5"/>
      <c r="S97" s="139"/>
      <c r="T97" s="139"/>
      <c r="U97" s="139"/>
    </row>
    <row r="98" spans="10:21" ht="15.5" x14ac:dyDescent="0.35">
      <c r="J98" s="9"/>
      <c r="K98" s="5"/>
      <c r="L98" s="5"/>
      <c r="M98" s="5"/>
      <c r="S98" s="139"/>
      <c r="T98" s="139"/>
      <c r="U98" s="139"/>
    </row>
    <row r="99" spans="10:21" ht="15.5" x14ac:dyDescent="0.35">
      <c r="J99" s="9"/>
      <c r="K99" s="5"/>
      <c r="L99" s="5"/>
      <c r="M99" s="5"/>
      <c r="S99" s="139"/>
      <c r="T99" s="139"/>
      <c r="U99" s="139"/>
    </row>
    <row r="100" spans="10:21" ht="15.5" x14ac:dyDescent="0.35">
      <c r="J100" s="9"/>
      <c r="K100" s="5"/>
      <c r="L100" s="5"/>
      <c r="M100" s="5"/>
      <c r="S100" s="139"/>
      <c r="T100" s="139"/>
      <c r="U100" s="139"/>
    </row>
    <row r="101" spans="10:21" ht="15.5" x14ac:dyDescent="0.35">
      <c r="J101" s="9"/>
      <c r="K101" s="5"/>
      <c r="L101" s="5"/>
      <c r="M101" s="5"/>
      <c r="S101" s="139"/>
      <c r="T101" s="139"/>
      <c r="U101" s="139"/>
    </row>
    <row r="102" spans="10:21" ht="15.5" x14ac:dyDescent="0.35">
      <c r="J102" s="9"/>
      <c r="K102" s="5"/>
      <c r="L102" s="5"/>
      <c r="M102" s="5"/>
      <c r="S102" s="139"/>
      <c r="T102" s="139"/>
      <c r="U102" s="139"/>
    </row>
    <row r="103" spans="10:21" ht="15.5" x14ac:dyDescent="0.35">
      <c r="J103" s="9"/>
      <c r="K103" s="5"/>
      <c r="L103" s="5"/>
      <c r="M103" s="5"/>
      <c r="S103" s="139"/>
      <c r="T103" s="139"/>
      <c r="U103" s="139"/>
    </row>
    <row r="104" spans="10:21" ht="15.5" x14ac:dyDescent="0.35">
      <c r="J104" s="9"/>
      <c r="K104" s="5"/>
      <c r="L104" s="5"/>
      <c r="M104" s="5"/>
      <c r="S104" s="139"/>
      <c r="T104" s="139"/>
      <c r="U104" s="139"/>
    </row>
    <row r="105" spans="10:21" ht="15.5" x14ac:dyDescent="0.35">
      <c r="J105" s="9"/>
      <c r="K105" s="5"/>
      <c r="L105" s="5"/>
      <c r="M105" s="5"/>
      <c r="S105" s="139"/>
      <c r="T105" s="139"/>
      <c r="U105" s="139"/>
    </row>
    <row r="106" spans="10:21" ht="15.5" x14ac:dyDescent="0.35">
      <c r="J106" s="9"/>
      <c r="K106" s="5"/>
      <c r="L106" s="5"/>
      <c r="M106" s="5"/>
      <c r="S106" s="139"/>
      <c r="T106" s="139"/>
      <c r="U106" s="139"/>
    </row>
    <row r="107" spans="10:21" ht="15.5" x14ac:dyDescent="0.35">
      <c r="J107" s="9"/>
      <c r="K107" s="5"/>
      <c r="L107" s="5"/>
      <c r="M107" s="5"/>
      <c r="S107" s="139"/>
      <c r="T107" s="139"/>
      <c r="U107" s="139"/>
    </row>
    <row r="108" spans="10:21" ht="15.5" x14ac:dyDescent="0.35">
      <c r="J108" s="9"/>
      <c r="K108" s="5"/>
      <c r="L108" s="5"/>
      <c r="M108" s="5"/>
      <c r="S108" s="139"/>
      <c r="T108" s="139"/>
      <c r="U108" s="139"/>
    </row>
    <row r="109" spans="10:21" ht="15.5" x14ac:dyDescent="0.35">
      <c r="J109" s="9"/>
      <c r="K109" s="5"/>
      <c r="L109" s="5"/>
      <c r="M109" s="5"/>
      <c r="S109" s="139"/>
      <c r="T109" s="139"/>
      <c r="U109" s="139"/>
    </row>
    <row r="110" spans="10:21" ht="15.5" x14ac:dyDescent="0.35">
      <c r="J110" s="9"/>
      <c r="K110" s="5"/>
      <c r="L110" s="5"/>
      <c r="M110" s="5"/>
      <c r="S110" s="139"/>
      <c r="T110" s="139"/>
      <c r="U110" s="139"/>
    </row>
    <row r="111" spans="10:21" ht="15.5" x14ac:dyDescent="0.35">
      <c r="J111" s="9"/>
      <c r="K111" s="5"/>
      <c r="L111" s="5"/>
      <c r="M111" s="5"/>
      <c r="S111" s="139"/>
      <c r="T111" s="139"/>
      <c r="U111" s="139"/>
    </row>
    <row r="112" spans="10:21" ht="15.5" x14ac:dyDescent="0.35">
      <c r="J112" s="9"/>
      <c r="K112" s="5"/>
      <c r="L112" s="5"/>
      <c r="M112" s="5"/>
      <c r="S112" s="139"/>
      <c r="T112" s="139"/>
      <c r="U112" s="139"/>
    </row>
    <row r="113" spans="10:21" ht="15.5" x14ac:dyDescent="0.35">
      <c r="J113" s="9"/>
      <c r="K113" s="5"/>
      <c r="L113" s="5"/>
      <c r="M113" s="5"/>
      <c r="S113" s="139"/>
      <c r="T113" s="139"/>
      <c r="U113" s="139"/>
    </row>
    <row r="114" spans="10:21" ht="15.5" x14ac:dyDescent="0.35">
      <c r="J114" s="9"/>
      <c r="K114" s="5"/>
      <c r="L114" s="5"/>
      <c r="M114" s="5"/>
      <c r="S114" s="139"/>
      <c r="T114" s="139"/>
      <c r="U114" s="139"/>
    </row>
    <row r="115" spans="10:21" ht="15.5" x14ac:dyDescent="0.35">
      <c r="J115" s="9"/>
      <c r="K115" s="5"/>
      <c r="L115" s="5"/>
      <c r="M115" s="5"/>
      <c r="S115" s="139"/>
      <c r="T115" s="139"/>
      <c r="U115" s="139"/>
    </row>
    <row r="116" spans="10:21" ht="15.5" x14ac:dyDescent="0.35">
      <c r="J116" s="9"/>
      <c r="K116" s="5"/>
      <c r="L116" s="5"/>
      <c r="M116" s="5"/>
      <c r="S116" s="139"/>
      <c r="T116" s="139"/>
      <c r="U116" s="139"/>
    </row>
    <row r="117" spans="10:21" ht="15.5" x14ac:dyDescent="0.35">
      <c r="J117" s="9"/>
      <c r="K117" s="5"/>
      <c r="L117" s="5"/>
      <c r="M117" s="5"/>
      <c r="S117" s="139"/>
      <c r="T117" s="139"/>
      <c r="U117" s="139"/>
    </row>
    <row r="118" spans="10:21" ht="15.5" x14ac:dyDescent="0.35">
      <c r="J118" s="9"/>
      <c r="K118" s="5"/>
      <c r="L118" s="5"/>
      <c r="M118" s="5"/>
      <c r="S118" s="139"/>
      <c r="T118" s="139"/>
      <c r="U118" s="139"/>
    </row>
    <row r="119" spans="10:21" ht="15.5" x14ac:dyDescent="0.35">
      <c r="J119" s="9"/>
      <c r="K119" s="5"/>
      <c r="L119" s="5"/>
      <c r="M119" s="5"/>
      <c r="S119" s="139"/>
      <c r="T119" s="139"/>
      <c r="U119" s="139"/>
    </row>
    <row r="120" spans="10:21" ht="15.5" x14ac:dyDescent="0.35">
      <c r="J120" s="9"/>
      <c r="K120" s="5"/>
      <c r="L120" s="5"/>
      <c r="M120" s="5"/>
      <c r="S120" s="139"/>
      <c r="T120" s="139"/>
      <c r="U120" s="139"/>
    </row>
    <row r="121" spans="10:21" ht="15.5" x14ac:dyDescent="0.35">
      <c r="J121" s="9"/>
      <c r="K121" s="5"/>
      <c r="L121" s="5"/>
      <c r="M121" s="5"/>
      <c r="S121" s="139"/>
      <c r="T121" s="139"/>
      <c r="U121" s="139"/>
    </row>
    <row r="122" spans="10:21" ht="15.5" x14ac:dyDescent="0.35">
      <c r="J122" s="9"/>
      <c r="K122" s="5"/>
      <c r="L122" s="5"/>
      <c r="M122" s="5"/>
      <c r="S122" s="139"/>
      <c r="T122" s="139"/>
      <c r="U122" s="139"/>
    </row>
    <row r="123" spans="10:21" ht="15.5" x14ac:dyDescent="0.35">
      <c r="J123" s="9"/>
      <c r="K123" s="5"/>
      <c r="L123" s="5"/>
      <c r="M123" s="5"/>
      <c r="S123" s="139"/>
      <c r="T123" s="139"/>
      <c r="U123" s="139"/>
    </row>
    <row r="124" spans="10:21" ht="15.5" x14ac:dyDescent="0.35">
      <c r="J124" s="9"/>
      <c r="K124" s="5"/>
      <c r="L124" s="5"/>
      <c r="M124" s="5"/>
      <c r="S124" s="139"/>
      <c r="T124" s="139"/>
      <c r="U124" s="139"/>
    </row>
    <row r="125" spans="10:21" ht="15.5" x14ac:dyDescent="0.35">
      <c r="J125" s="9"/>
      <c r="K125" s="5"/>
      <c r="L125" s="5"/>
      <c r="M125" s="5"/>
      <c r="S125" s="139"/>
      <c r="T125" s="139"/>
      <c r="U125" s="139"/>
    </row>
    <row r="126" spans="10:21" ht="15.5" x14ac:dyDescent="0.35">
      <c r="J126" s="9"/>
      <c r="K126" s="5"/>
      <c r="L126" s="5"/>
      <c r="M126" s="5"/>
      <c r="S126" s="139"/>
      <c r="T126" s="139"/>
      <c r="U126" s="139"/>
    </row>
    <row r="127" spans="10:21" ht="15.5" x14ac:dyDescent="0.35">
      <c r="J127" s="9"/>
      <c r="K127" s="5"/>
      <c r="L127" s="5"/>
      <c r="M127" s="5"/>
      <c r="S127" s="139"/>
      <c r="T127" s="139"/>
      <c r="U127" s="139"/>
    </row>
    <row r="128" spans="10:21" ht="15.5" x14ac:dyDescent="0.35">
      <c r="J128" s="9"/>
      <c r="K128" s="5"/>
      <c r="L128" s="5"/>
      <c r="M128" s="5"/>
      <c r="S128" s="139"/>
      <c r="T128" s="139"/>
      <c r="U128" s="139"/>
    </row>
    <row r="129" spans="10:21" ht="15.5" x14ac:dyDescent="0.35">
      <c r="J129" s="9"/>
      <c r="K129" s="5"/>
      <c r="L129" s="5"/>
      <c r="M129" s="5"/>
      <c r="S129" s="139"/>
      <c r="T129" s="139"/>
      <c r="U129" s="139"/>
    </row>
    <row r="130" spans="10:21" ht="15.5" x14ac:dyDescent="0.35">
      <c r="J130" s="9"/>
      <c r="K130" s="5"/>
      <c r="L130" s="5"/>
      <c r="M130" s="5"/>
      <c r="S130" s="139"/>
      <c r="T130" s="139"/>
      <c r="U130" s="139"/>
    </row>
    <row r="131" spans="10:21" ht="15.5" x14ac:dyDescent="0.35">
      <c r="J131" s="9"/>
      <c r="K131" s="5"/>
      <c r="L131" s="5"/>
      <c r="M131" s="5"/>
      <c r="S131" s="139"/>
      <c r="T131" s="139"/>
      <c r="U131" s="139"/>
    </row>
    <row r="132" spans="10:21" ht="15.5" x14ac:dyDescent="0.35">
      <c r="J132" s="9"/>
      <c r="K132" s="5"/>
      <c r="L132" s="5"/>
      <c r="M132" s="5"/>
      <c r="S132" s="139"/>
      <c r="T132" s="139"/>
      <c r="U132" s="139"/>
    </row>
    <row r="133" spans="10:21" ht="15.5" x14ac:dyDescent="0.35">
      <c r="J133" s="9"/>
      <c r="K133" s="5"/>
      <c r="L133" s="5"/>
      <c r="M133" s="5"/>
      <c r="S133" s="139"/>
      <c r="T133" s="139"/>
      <c r="U133" s="139"/>
    </row>
    <row r="134" spans="10:21" ht="15.5" x14ac:dyDescent="0.35">
      <c r="J134" s="9"/>
      <c r="K134" s="5"/>
      <c r="L134" s="5"/>
      <c r="M134" s="5"/>
      <c r="S134" s="139"/>
      <c r="T134" s="139"/>
      <c r="U134" s="139"/>
    </row>
    <row r="135" spans="10:21" ht="15.5" x14ac:dyDescent="0.35">
      <c r="J135" s="9"/>
      <c r="K135" s="5"/>
      <c r="L135" s="5"/>
      <c r="M135" s="5"/>
      <c r="S135" s="139"/>
      <c r="T135" s="139"/>
      <c r="U135" s="139"/>
    </row>
    <row r="136" spans="10:21" ht="15.5" x14ac:dyDescent="0.35">
      <c r="J136" s="9"/>
      <c r="K136" s="5"/>
      <c r="L136" s="5"/>
      <c r="M136" s="5"/>
      <c r="S136" s="139"/>
      <c r="T136" s="139"/>
      <c r="U136" s="139"/>
    </row>
    <row r="137" spans="10:21" ht="15.5" x14ac:dyDescent="0.35">
      <c r="J137" s="9"/>
      <c r="K137" s="5"/>
      <c r="L137" s="5"/>
      <c r="M137" s="5"/>
      <c r="S137" s="139"/>
      <c r="T137" s="139"/>
      <c r="U137" s="139"/>
    </row>
    <row r="138" spans="10:21" ht="15.5" x14ac:dyDescent="0.35">
      <c r="J138" s="9"/>
      <c r="K138" s="5"/>
      <c r="L138" s="5"/>
      <c r="M138" s="5"/>
      <c r="S138" s="139"/>
      <c r="T138" s="139"/>
      <c r="U138" s="139"/>
    </row>
    <row r="139" spans="10:21" ht="15.5" x14ac:dyDescent="0.35">
      <c r="J139" s="9"/>
      <c r="K139" s="5"/>
      <c r="L139" s="5"/>
      <c r="M139" s="5"/>
      <c r="S139" s="139"/>
      <c r="T139" s="139"/>
      <c r="U139" s="139"/>
    </row>
    <row r="140" spans="10:21" ht="15.5" x14ac:dyDescent="0.35">
      <c r="J140" s="9"/>
      <c r="K140" s="5"/>
      <c r="L140" s="5"/>
      <c r="M140" s="5"/>
      <c r="S140" s="139"/>
      <c r="T140" s="139"/>
      <c r="U140" s="139"/>
    </row>
    <row r="141" spans="10:21" ht="15.5" x14ac:dyDescent="0.35">
      <c r="J141" s="9"/>
      <c r="K141" s="5"/>
      <c r="L141" s="5"/>
      <c r="M141" s="5"/>
      <c r="S141" s="139"/>
      <c r="T141" s="139"/>
      <c r="U141" s="139"/>
    </row>
    <row r="142" spans="10:21" ht="15.5" x14ac:dyDescent="0.35">
      <c r="J142" s="9"/>
      <c r="K142" s="5"/>
      <c r="L142" s="5"/>
      <c r="M142" s="5"/>
      <c r="S142" s="139"/>
      <c r="T142" s="139"/>
      <c r="U142" s="139"/>
    </row>
    <row r="143" spans="10:21" ht="15.5" x14ac:dyDescent="0.35">
      <c r="J143" s="9"/>
      <c r="K143" s="5"/>
      <c r="L143" s="5"/>
      <c r="M143" s="5"/>
      <c r="S143" s="139"/>
      <c r="T143" s="139"/>
      <c r="U143" s="139"/>
    </row>
    <row r="144" spans="10:21" ht="15.5" x14ac:dyDescent="0.35">
      <c r="J144" s="9"/>
      <c r="K144" s="5"/>
      <c r="L144" s="5"/>
      <c r="M144" s="5"/>
      <c r="S144" s="139"/>
      <c r="T144" s="139"/>
      <c r="U144" s="139"/>
    </row>
    <row r="145" spans="10:21" ht="15.5" x14ac:dyDescent="0.35">
      <c r="J145" s="9"/>
      <c r="K145" s="5"/>
      <c r="L145" s="5"/>
      <c r="M145" s="5"/>
      <c r="S145" s="139"/>
      <c r="T145" s="139"/>
      <c r="U145" s="139"/>
    </row>
    <row r="146" spans="10:21" ht="15.5" x14ac:dyDescent="0.35">
      <c r="J146" s="9"/>
      <c r="K146" s="5"/>
      <c r="L146" s="5"/>
      <c r="M146" s="5"/>
      <c r="S146" s="139"/>
      <c r="T146" s="139"/>
      <c r="U146" s="139"/>
    </row>
    <row r="147" spans="10:21" ht="15.5" x14ac:dyDescent="0.35">
      <c r="J147" s="9"/>
      <c r="K147" s="5"/>
      <c r="L147" s="5"/>
      <c r="M147" s="5"/>
      <c r="S147" s="139"/>
      <c r="T147" s="139"/>
      <c r="U147" s="139"/>
    </row>
    <row r="148" spans="10:21" ht="15.5" x14ac:dyDescent="0.35">
      <c r="J148" s="9"/>
      <c r="K148" s="5"/>
      <c r="L148" s="5"/>
      <c r="M148" s="5"/>
      <c r="S148" s="139"/>
      <c r="T148" s="139"/>
      <c r="U148" s="139"/>
    </row>
    <row r="149" spans="10:21" ht="15.5" x14ac:dyDescent="0.35">
      <c r="J149" s="9"/>
      <c r="K149" s="5"/>
      <c r="L149" s="5"/>
      <c r="M149" s="5"/>
      <c r="S149" s="139"/>
      <c r="T149" s="139"/>
      <c r="U149" s="139"/>
    </row>
    <row r="150" spans="10:21" ht="15.5" x14ac:dyDescent="0.35">
      <c r="J150" s="9"/>
      <c r="K150" s="5"/>
      <c r="L150" s="5"/>
      <c r="M150" s="5"/>
      <c r="S150" s="139"/>
      <c r="T150" s="139"/>
      <c r="U150" s="139"/>
    </row>
    <row r="151" spans="10:21" ht="15.5" x14ac:dyDescent="0.35">
      <c r="J151" s="9"/>
      <c r="K151" s="5"/>
      <c r="L151" s="5"/>
      <c r="M151" s="5"/>
      <c r="S151" s="139"/>
      <c r="T151" s="139"/>
      <c r="U151" s="139"/>
    </row>
    <row r="152" spans="10:21" ht="15.5" x14ac:dyDescent="0.35">
      <c r="J152" s="9"/>
      <c r="K152" s="5"/>
      <c r="L152" s="5"/>
      <c r="M152" s="5"/>
      <c r="S152" s="139"/>
      <c r="T152" s="139"/>
      <c r="U152" s="139"/>
    </row>
    <row r="153" spans="10:21" ht="15.5" x14ac:dyDescent="0.35">
      <c r="J153" s="9"/>
      <c r="K153" s="5"/>
      <c r="L153" s="5"/>
      <c r="M153" s="5"/>
      <c r="S153" s="139"/>
      <c r="T153" s="139"/>
      <c r="U153" s="139"/>
    </row>
    <row r="154" spans="10:21" ht="15.5" x14ac:dyDescent="0.35">
      <c r="J154" s="9"/>
      <c r="K154" s="5"/>
      <c r="L154" s="5"/>
      <c r="M154" s="5"/>
      <c r="S154" s="139"/>
      <c r="T154" s="139"/>
      <c r="U154" s="139"/>
    </row>
    <row r="155" spans="10:21" ht="15.5" x14ac:dyDescent="0.35">
      <c r="J155" s="9"/>
      <c r="K155" s="5"/>
      <c r="L155" s="5"/>
      <c r="M155" s="5"/>
      <c r="S155" s="139"/>
      <c r="T155" s="139"/>
      <c r="U155" s="139"/>
    </row>
    <row r="156" spans="10:21" ht="15.5" x14ac:dyDescent="0.35">
      <c r="J156" s="9"/>
      <c r="K156" s="5"/>
      <c r="L156" s="5"/>
      <c r="M156" s="5"/>
      <c r="S156" s="139"/>
      <c r="T156" s="139"/>
      <c r="U156" s="139"/>
    </row>
    <row r="157" spans="10:21" ht="15.5" x14ac:dyDescent="0.35">
      <c r="J157" s="9"/>
      <c r="K157" s="5"/>
      <c r="L157" s="5"/>
      <c r="M157" s="5"/>
      <c r="S157" s="139"/>
      <c r="T157" s="139"/>
      <c r="U157" s="139"/>
    </row>
    <row r="158" spans="10:21" ht="15.5" x14ac:dyDescent="0.35">
      <c r="J158" s="9"/>
      <c r="K158" s="5"/>
      <c r="L158" s="5"/>
      <c r="M158" s="5"/>
      <c r="S158" s="139"/>
      <c r="T158" s="139"/>
      <c r="U158" s="139"/>
    </row>
    <row r="159" spans="10:21" ht="15.5" x14ac:dyDescent="0.35">
      <c r="J159" s="9"/>
      <c r="K159" s="5"/>
      <c r="L159" s="5"/>
      <c r="M159" s="5"/>
      <c r="S159" s="139"/>
      <c r="T159" s="139"/>
      <c r="U159" s="139"/>
    </row>
    <row r="160" spans="10:21" ht="15.5" x14ac:dyDescent="0.35">
      <c r="J160" s="9"/>
      <c r="K160" s="5"/>
      <c r="L160" s="5"/>
      <c r="M160" s="5"/>
      <c r="S160" s="139"/>
      <c r="T160" s="139"/>
      <c r="U160" s="139"/>
    </row>
    <row r="161" spans="10:21" ht="15.5" x14ac:dyDescent="0.35">
      <c r="J161" s="9"/>
      <c r="K161" s="5"/>
      <c r="L161" s="5"/>
      <c r="M161" s="5"/>
      <c r="S161" s="139"/>
      <c r="T161" s="139"/>
      <c r="U161" s="139"/>
    </row>
    <row r="162" spans="10:21" ht="15.5" x14ac:dyDescent="0.35">
      <c r="J162" s="9"/>
      <c r="K162" s="5"/>
      <c r="L162" s="5"/>
      <c r="M162" s="5"/>
      <c r="S162" s="139"/>
      <c r="T162" s="139"/>
      <c r="U162" s="139"/>
    </row>
    <row r="163" spans="10:21" ht="15.5" x14ac:dyDescent="0.35">
      <c r="J163" s="9"/>
      <c r="K163" s="5"/>
      <c r="L163" s="5"/>
      <c r="M163" s="5"/>
      <c r="S163" s="139"/>
      <c r="T163" s="139"/>
      <c r="U163" s="139"/>
    </row>
    <row r="164" spans="10:21" ht="15.5" x14ac:dyDescent="0.35">
      <c r="J164" s="9"/>
      <c r="K164" s="5"/>
      <c r="L164" s="5"/>
      <c r="M164" s="5"/>
      <c r="S164" s="139"/>
      <c r="T164" s="139"/>
      <c r="U164" s="139"/>
    </row>
    <row r="165" spans="10:21" ht="15.5" x14ac:dyDescent="0.35">
      <c r="J165" s="9"/>
      <c r="K165" s="5"/>
      <c r="L165" s="5"/>
      <c r="M165" s="5"/>
      <c r="S165" s="139"/>
      <c r="T165" s="139"/>
      <c r="U165" s="139"/>
    </row>
    <row r="166" spans="10:21" ht="15.5" x14ac:dyDescent="0.35">
      <c r="J166" s="9"/>
      <c r="K166" s="5"/>
      <c r="L166" s="5"/>
      <c r="M166" s="5"/>
      <c r="S166" s="139"/>
      <c r="T166" s="139"/>
      <c r="U166" s="139"/>
    </row>
    <row r="167" spans="10:21" ht="15.5" x14ac:dyDescent="0.35">
      <c r="J167" s="9"/>
      <c r="K167" s="5"/>
      <c r="L167" s="5"/>
      <c r="M167" s="5"/>
      <c r="S167" s="139"/>
      <c r="T167" s="139"/>
      <c r="U167" s="139"/>
    </row>
    <row r="168" spans="10:21" ht="15.5" x14ac:dyDescent="0.35">
      <c r="J168" s="9"/>
      <c r="K168" s="5"/>
      <c r="L168" s="5"/>
      <c r="M168" s="5"/>
      <c r="S168" s="139"/>
      <c r="T168" s="139"/>
      <c r="U168" s="139"/>
    </row>
    <row r="169" spans="10:21" ht="15.5" x14ac:dyDescent="0.35">
      <c r="J169" s="9"/>
      <c r="K169" s="5"/>
      <c r="L169" s="5"/>
      <c r="M169" s="5"/>
      <c r="S169" s="139"/>
      <c r="T169" s="139"/>
      <c r="U169" s="139"/>
    </row>
    <row r="170" spans="10:21" ht="15.5" x14ac:dyDescent="0.35">
      <c r="J170" s="9"/>
      <c r="K170" s="5"/>
      <c r="L170" s="5"/>
      <c r="M170" s="5"/>
      <c r="S170" s="139"/>
      <c r="T170" s="139"/>
      <c r="U170" s="139"/>
    </row>
    <row r="171" spans="10:21" ht="15.5" x14ac:dyDescent="0.35">
      <c r="J171" s="9"/>
      <c r="K171" s="5"/>
      <c r="L171" s="5"/>
      <c r="M171" s="5"/>
      <c r="S171" s="139"/>
      <c r="T171" s="139"/>
      <c r="U171" s="139"/>
    </row>
    <row r="172" spans="10:21" ht="15.5" x14ac:dyDescent="0.35">
      <c r="J172" s="9"/>
      <c r="K172" s="5"/>
      <c r="L172" s="5"/>
      <c r="M172" s="5"/>
      <c r="S172" s="139"/>
      <c r="T172" s="139"/>
      <c r="U172" s="139"/>
    </row>
    <row r="173" spans="10:21" ht="15.5" x14ac:dyDescent="0.35">
      <c r="J173" s="9"/>
      <c r="K173" s="5"/>
      <c r="L173" s="5"/>
      <c r="M173" s="5"/>
      <c r="S173" s="139"/>
      <c r="T173" s="139"/>
      <c r="U173" s="139"/>
    </row>
    <row r="174" spans="10:21" ht="15.5" x14ac:dyDescent="0.35">
      <c r="J174" s="9"/>
      <c r="K174" s="5"/>
      <c r="L174" s="5"/>
      <c r="M174" s="5"/>
      <c r="S174" s="139"/>
      <c r="T174" s="139"/>
      <c r="U174" s="139"/>
    </row>
    <row r="175" spans="10:21" ht="15.5" x14ac:dyDescent="0.35">
      <c r="J175" s="9"/>
      <c r="K175" s="5"/>
      <c r="L175" s="5"/>
      <c r="M175" s="5"/>
      <c r="S175" s="139"/>
      <c r="T175" s="139"/>
      <c r="U175" s="139"/>
    </row>
    <row r="176" spans="10:21" ht="15.5" x14ac:dyDescent="0.35">
      <c r="J176" s="9"/>
      <c r="K176" s="5"/>
      <c r="L176" s="5"/>
      <c r="M176" s="5"/>
      <c r="S176" s="139"/>
      <c r="T176" s="139"/>
      <c r="U176" s="139"/>
    </row>
    <row r="177" spans="10:21" ht="15.5" x14ac:dyDescent="0.35">
      <c r="J177" s="9"/>
      <c r="K177" s="5"/>
      <c r="L177" s="5"/>
      <c r="M177" s="5"/>
      <c r="S177" s="139"/>
      <c r="T177" s="139"/>
      <c r="U177" s="139"/>
    </row>
    <row r="178" spans="10:21" ht="15.5" x14ac:dyDescent="0.35">
      <c r="J178" s="9"/>
      <c r="K178" s="5"/>
      <c r="L178" s="5"/>
      <c r="M178" s="5"/>
      <c r="S178" s="139"/>
      <c r="T178" s="139"/>
      <c r="U178" s="139"/>
    </row>
    <row r="179" spans="10:21" ht="15.5" x14ac:dyDescent="0.35">
      <c r="J179" s="9"/>
      <c r="K179" s="5"/>
      <c r="L179" s="5"/>
      <c r="M179" s="5"/>
      <c r="S179" s="139"/>
      <c r="T179" s="139"/>
      <c r="U179" s="139"/>
    </row>
    <row r="180" spans="10:21" ht="15.5" x14ac:dyDescent="0.35">
      <c r="J180" s="9"/>
      <c r="K180" s="5"/>
      <c r="L180" s="5"/>
      <c r="M180" s="5"/>
      <c r="S180" s="139"/>
      <c r="T180" s="139"/>
      <c r="U180" s="139"/>
    </row>
    <row r="181" spans="10:21" ht="15.5" x14ac:dyDescent="0.35">
      <c r="J181" s="9"/>
      <c r="K181" s="5"/>
      <c r="L181" s="5"/>
      <c r="M181" s="5"/>
      <c r="S181" s="139"/>
      <c r="T181" s="139"/>
      <c r="U181" s="139"/>
    </row>
    <row r="182" spans="10:21" ht="15.5" x14ac:dyDescent="0.35">
      <c r="J182" s="9"/>
      <c r="K182" s="5"/>
      <c r="L182" s="5"/>
      <c r="M182" s="5"/>
      <c r="S182" s="139"/>
      <c r="T182" s="139"/>
      <c r="U182" s="139"/>
    </row>
    <row r="183" spans="10:21" ht="15.5" x14ac:dyDescent="0.35">
      <c r="J183" s="9"/>
      <c r="K183" s="5"/>
      <c r="L183" s="5"/>
      <c r="M183" s="5"/>
      <c r="S183" s="139"/>
      <c r="T183" s="139"/>
      <c r="U183" s="139"/>
    </row>
    <row r="184" spans="10:21" ht="15.5" x14ac:dyDescent="0.35">
      <c r="J184" s="9"/>
      <c r="K184" s="5"/>
      <c r="L184" s="5"/>
      <c r="M184" s="5"/>
      <c r="S184" s="139"/>
      <c r="T184" s="139"/>
      <c r="U184" s="139"/>
    </row>
    <row r="185" spans="10:21" ht="15.5" x14ac:dyDescent="0.35">
      <c r="J185" s="9"/>
      <c r="K185" s="5"/>
      <c r="L185" s="5"/>
      <c r="M185" s="5"/>
      <c r="S185" s="139"/>
      <c r="T185" s="139"/>
      <c r="U185" s="139"/>
    </row>
    <row r="186" spans="10:21" ht="15.5" x14ac:dyDescent="0.35">
      <c r="J186" s="9"/>
      <c r="K186" s="5"/>
      <c r="L186" s="5"/>
      <c r="M186" s="5"/>
      <c r="S186" s="139"/>
      <c r="T186" s="139"/>
      <c r="U186" s="139"/>
    </row>
    <row r="187" spans="10:21" ht="15.5" x14ac:dyDescent="0.35">
      <c r="J187" s="9"/>
      <c r="K187" s="5"/>
      <c r="L187" s="5"/>
      <c r="M187" s="5"/>
      <c r="S187" s="139"/>
      <c r="T187" s="139"/>
      <c r="U187" s="139"/>
    </row>
    <row r="188" spans="10:21" ht="15.5" x14ac:dyDescent="0.35">
      <c r="J188" s="9"/>
      <c r="K188" s="5"/>
      <c r="L188" s="5"/>
      <c r="M188" s="5"/>
      <c r="S188" s="139"/>
      <c r="T188" s="139"/>
      <c r="U188" s="139"/>
    </row>
    <row r="189" spans="10:21" ht="15.5" x14ac:dyDescent="0.35">
      <c r="J189" s="9"/>
      <c r="K189" s="5"/>
      <c r="L189" s="5"/>
      <c r="M189" s="5"/>
      <c r="S189" s="139"/>
      <c r="T189" s="139"/>
      <c r="U189" s="139"/>
    </row>
    <row r="190" spans="10:21" ht="15.5" x14ac:dyDescent="0.35">
      <c r="J190" s="9"/>
      <c r="K190" s="5"/>
      <c r="L190" s="5"/>
      <c r="M190" s="5"/>
      <c r="S190" s="139"/>
      <c r="T190" s="139"/>
      <c r="U190" s="139"/>
    </row>
    <row r="191" spans="10:21" ht="15.5" x14ac:dyDescent="0.35">
      <c r="J191" s="9"/>
      <c r="K191" s="5"/>
      <c r="L191" s="5"/>
      <c r="M191" s="5"/>
      <c r="S191" s="139"/>
      <c r="T191" s="139"/>
      <c r="U191" s="139"/>
    </row>
    <row r="192" spans="10:21" ht="15.5" x14ac:dyDescent="0.35">
      <c r="J192" s="9"/>
      <c r="K192" s="5"/>
      <c r="L192" s="5"/>
      <c r="M192" s="5"/>
      <c r="S192" s="139"/>
      <c r="T192" s="139"/>
      <c r="U192" s="139"/>
    </row>
    <row r="193" spans="10:21" ht="15.5" x14ac:dyDescent="0.35">
      <c r="J193" s="9"/>
      <c r="K193" s="5"/>
      <c r="L193" s="5"/>
      <c r="M193" s="5"/>
      <c r="S193" s="139"/>
      <c r="T193" s="139"/>
      <c r="U193" s="139"/>
    </row>
    <row r="194" spans="10:21" ht="15.5" x14ac:dyDescent="0.35">
      <c r="J194" s="9"/>
      <c r="K194" s="5"/>
      <c r="L194" s="5"/>
      <c r="M194" s="5"/>
      <c r="S194" s="139"/>
      <c r="T194" s="139"/>
      <c r="U194" s="139"/>
    </row>
    <row r="195" spans="10:21" ht="15.5" x14ac:dyDescent="0.35">
      <c r="J195" s="9"/>
      <c r="K195" s="5"/>
      <c r="L195" s="5"/>
      <c r="M195" s="5"/>
      <c r="S195" s="139"/>
      <c r="T195" s="139"/>
      <c r="U195" s="139"/>
    </row>
    <row r="196" spans="10:21" ht="15.5" x14ac:dyDescent="0.35">
      <c r="J196" s="9"/>
      <c r="K196" s="5"/>
      <c r="L196" s="5"/>
      <c r="M196" s="5"/>
      <c r="S196" s="139"/>
      <c r="T196" s="139"/>
      <c r="U196" s="139"/>
    </row>
    <row r="197" spans="10:21" ht="15.5" x14ac:dyDescent="0.35">
      <c r="J197" s="9"/>
      <c r="K197" s="5"/>
      <c r="L197" s="5"/>
      <c r="M197" s="5"/>
      <c r="S197" s="139"/>
      <c r="T197" s="139"/>
      <c r="U197" s="139"/>
    </row>
    <row r="198" spans="10:21" ht="15.5" x14ac:dyDescent="0.35">
      <c r="J198" s="9"/>
      <c r="K198" s="5"/>
      <c r="L198" s="5"/>
      <c r="M198" s="5"/>
      <c r="S198" s="139"/>
      <c r="T198" s="139"/>
      <c r="U198" s="139"/>
    </row>
    <row r="199" spans="10:21" ht="15.5" x14ac:dyDescent="0.35">
      <c r="J199" s="9"/>
      <c r="K199" s="5"/>
      <c r="L199" s="5"/>
      <c r="M199" s="5"/>
      <c r="S199" s="139"/>
      <c r="T199" s="139"/>
      <c r="U199" s="139"/>
    </row>
    <row r="200" spans="10:21" ht="15.5" x14ac:dyDescent="0.35">
      <c r="J200" s="9"/>
      <c r="K200" s="5"/>
      <c r="L200" s="5"/>
      <c r="M200" s="5"/>
      <c r="S200" s="139"/>
      <c r="T200" s="139"/>
      <c r="U200" s="139"/>
    </row>
    <row r="201" spans="10:21" ht="15.5" x14ac:dyDescent="0.35">
      <c r="J201" s="9"/>
      <c r="K201" s="5"/>
      <c r="L201" s="5"/>
      <c r="M201" s="5"/>
      <c r="S201" s="139"/>
      <c r="T201" s="139"/>
      <c r="U201" s="139"/>
    </row>
    <row r="202" spans="10:21" ht="15.5" x14ac:dyDescent="0.35">
      <c r="J202" s="9"/>
      <c r="K202" s="5"/>
      <c r="L202" s="5"/>
      <c r="M202" s="5"/>
      <c r="S202" s="139"/>
      <c r="T202" s="139"/>
      <c r="U202" s="139"/>
    </row>
    <row r="203" spans="10:21" ht="15.5" x14ac:dyDescent="0.35">
      <c r="J203" s="9"/>
      <c r="K203" s="5"/>
      <c r="L203" s="5"/>
      <c r="M203" s="5"/>
      <c r="S203" s="139"/>
      <c r="T203" s="139"/>
      <c r="U203" s="139"/>
    </row>
    <row r="204" spans="10:21" ht="15.5" x14ac:dyDescent="0.35">
      <c r="J204" s="9"/>
      <c r="K204" s="5"/>
      <c r="L204" s="5"/>
      <c r="M204" s="5"/>
      <c r="S204" s="139"/>
      <c r="T204" s="139"/>
      <c r="U204" s="139"/>
    </row>
    <row r="205" spans="10:21" ht="15.5" x14ac:dyDescent="0.35">
      <c r="J205" s="9"/>
      <c r="K205" s="5"/>
      <c r="L205" s="5"/>
      <c r="M205" s="5"/>
      <c r="S205" s="139"/>
      <c r="T205" s="139"/>
      <c r="U205" s="139"/>
    </row>
    <row r="206" spans="10:21" ht="15.5" x14ac:dyDescent="0.35">
      <c r="J206" s="9"/>
      <c r="K206" s="5"/>
      <c r="L206" s="5"/>
      <c r="M206" s="5"/>
      <c r="S206" s="139"/>
      <c r="T206" s="139"/>
      <c r="U206" s="139"/>
    </row>
    <row r="207" spans="10:21" ht="15.5" x14ac:dyDescent="0.35">
      <c r="J207" s="9"/>
      <c r="K207" s="5"/>
      <c r="L207" s="5"/>
      <c r="M207" s="5"/>
      <c r="S207" s="139"/>
      <c r="T207" s="139"/>
      <c r="U207" s="139"/>
    </row>
    <row r="208" spans="10:21" ht="15.5" x14ac:dyDescent="0.35">
      <c r="J208" s="9"/>
      <c r="K208" s="5"/>
      <c r="L208" s="5"/>
      <c r="M208" s="5"/>
      <c r="S208" s="139"/>
      <c r="T208" s="139"/>
      <c r="U208" s="139"/>
    </row>
    <row r="209" spans="10:21" ht="15.5" x14ac:dyDescent="0.35">
      <c r="J209" s="9"/>
      <c r="K209" s="5"/>
      <c r="L209" s="5"/>
      <c r="M209" s="5"/>
      <c r="S209" s="139"/>
      <c r="T209" s="139"/>
      <c r="U209" s="139"/>
    </row>
    <row r="210" spans="10:21" ht="15.5" x14ac:dyDescent="0.35">
      <c r="J210" s="9"/>
      <c r="K210" s="5"/>
      <c r="L210" s="5"/>
      <c r="M210" s="5"/>
      <c r="S210" s="139"/>
      <c r="T210" s="139"/>
      <c r="U210" s="139"/>
    </row>
    <row r="211" spans="10:21" ht="15.5" x14ac:dyDescent="0.35">
      <c r="J211" s="9"/>
      <c r="K211" s="5"/>
      <c r="L211" s="5"/>
      <c r="M211" s="5"/>
      <c r="S211" s="139"/>
      <c r="T211" s="139"/>
      <c r="U211" s="139"/>
    </row>
    <row r="212" spans="10:21" ht="15.5" x14ac:dyDescent="0.35">
      <c r="J212" s="9"/>
      <c r="K212" s="5"/>
      <c r="L212" s="5"/>
      <c r="M212" s="5"/>
      <c r="S212" s="139"/>
      <c r="T212" s="139"/>
      <c r="U212" s="139"/>
    </row>
    <row r="213" spans="10:21" ht="15.5" x14ac:dyDescent="0.35">
      <c r="J213" s="9"/>
      <c r="K213" s="5"/>
      <c r="L213" s="5"/>
      <c r="M213" s="5"/>
      <c r="S213" s="139"/>
      <c r="T213" s="139"/>
      <c r="U213" s="139"/>
    </row>
    <row r="214" spans="10:21" ht="15.5" x14ac:dyDescent="0.35">
      <c r="J214" s="9"/>
      <c r="K214" s="5"/>
      <c r="L214" s="5"/>
      <c r="M214" s="5"/>
      <c r="S214" s="139"/>
      <c r="T214" s="139"/>
      <c r="U214" s="139"/>
    </row>
    <row r="215" spans="10:21" ht="15.5" x14ac:dyDescent="0.35">
      <c r="J215" s="9"/>
      <c r="K215" s="5"/>
      <c r="L215" s="5"/>
      <c r="M215" s="5"/>
      <c r="S215" s="139"/>
      <c r="T215" s="139"/>
      <c r="U215" s="139"/>
    </row>
    <row r="216" spans="10:21" ht="15.5" x14ac:dyDescent="0.35">
      <c r="J216" s="9"/>
      <c r="K216" s="5"/>
      <c r="L216" s="5"/>
      <c r="M216" s="5"/>
      <c r="S216" s="139"/>
      <c r="T216" s="139"/>
      <c r="U216" s="139"/>
    </row>
    <row r="217" spans="10:21" ht="15.5" x14ac:dyDescent="0.35">
      <c r="J217" s="9"/>
      <c r="K217" s="5"/>
      <c r="L217" s="5"/>
      <c r="M217" s="5"/>
      <c r="S217" s="139"/>
      <c r="T217" s="139"/>
      <c r="U217" s="139"/>
    </row>
    <row r="218" spans="10:21" ht="15.5" x14ac:dyDescent="0.35">
      <c r="J218" s="9"/>
      <c r="K218" s="5"/>
      <c r="L218" s="5"/>
      <c r="M218" s="5"/>
      <c r="S218" s="139"/>
      <c r="T218" s="139"/>
      <c r="U218" s="139"/>
    </row>
    <row r="219" spans="10:21" ht="15.5" x14ac:dyDescent="0.35">
      <c r="J219" s="9"/>
      <c r="K219" s="5"/>
      <c r="L219" s="5"/>
      <c r="M219" s="5"/>
      <c r="S219" s="139"/>
      <c r="T219" s="139"/>
      <c r="U219" s="139"/>
    </row>
    <row r="220" spans="10:21" ht="15.5" x14ac:dyDescent="0.35">
      <c r="J220" s="9"/>
      <c r="K220" s="5"/>
      <c r="L220" s="5"/>
      <c r="M220" s="5"/>
      <c r="S220" s="139"/>
      <c r="T220" s="139"/>
      <c r="U220" s="139"/>
    </row>
    <row r="221" spans="10:21" ht="15.5" x14ac:dyDescent="0.35">
      <c r="J221" s="9"/>
      <c r="K221" s="5"/>
      <c r="L221" s="5"/>
      <c r="M221" s="5"/>
      <c r="S221" s="139"/>
      <c r="T221" s="139"/>
      <c r="U221" s="139"/>
    </row>
    <row r="222" spans="10:21" ht="15.5" x14ac:dyDescent="0.35">
      <c r="J222" s="9"/>
      <c r="K222" s="5"/>
      <c r="L222" s="5"/>
      <c r="M222" s="5"/>
      <c r="S222" s="139"/>
      <c r="T222" s="139"/>
      <c r="U222" s="139"/>
    </row>
    <row r="223" spans="10:21" ht="15.5" x14ac:dyDescent="0.35">
      <c r="J223" s="9"/>
      <c r="K223" s="5"/>
      <c r="L223" s="5"/>
      <c r="M223" s="5"/>
      <c r="S223" s="139"/>
      <c r="T223" s="139"/>
      <c r="U223" s="139"/>
    </row>
    <row r="224" spans="10:21" ht="15.5" x14ac:dyDescent="0.35">
      <c r="J224" s="9"/>
      <c r="K224" s="5"/>
      <c r="L224" s="5"/>
      <c r="M224" s="5"/>
      <c r="S224" s="139"/>
      <c r="T224" s="139"/>
      <c r="U224" s="139"/>
    </row>
    <row r="225" spans="10:21" ht="15.5" x14ac:dyDescent="0.35">
      <c r="J225" s="9"/>
      <c r="K225" s="5"/>
      <c r="L225" s="5"/>
      <c r="M225" s="5"/>
      <c r="S225" s="139"/>
      <c r="T225" s="139"/>
      <c r="U225" s="139"/>
    </row>
    <row r="226" spans="10:21" ht="15.5" x14ac:dyDescent="0.35">
      <c r="J226" s="9"/>
      <c r="K226" s="5"/>
      <c r="L226" s="5"/>
      <c r="M226" s="5"/>
      <c r="S226" s="139"/>
      <c r="T226" s="139"/>
      <c r="U226" s="139"/>
    </row>
    <row r="227" spans="10:21" ht="15.5" x14ac:dyDescent="0.35">
      <c r="J227" s="9"/>
      <c r="K227" s="5"/>
      <c r="L227" s="5"/>
      <c r="M227" s="5"/>
      <c r="S227" s="139"/>
      <c r="T227" s="139"/>
      <c r="U227" s="139"/>
    </row>
    <row r="228" spans="10:21" ht="15.5" x14ac:dyDescent="0.35">
      <c r="J228" s="9"/>
      <c r="K228" s="5"/>
      <c r="L228" s="5"/>
      <c r="M228" s="5"/>
      <c r="S228" s="139"/>
      <c r="T228" s="139"/>
      <c r="U228" s="139"/>
    </row>
    <row r="229" spans="10:21" ht="15.5" x14ac:dyDescent="0.35">
      <c r="J229" s="9"/>
      <c r="K229" s="5"/>
      <c r="L229" s="5"/>
      <c r="M229" s="5"/>
      <c r="S229" s="139"/>
      <c r="T229" s="139"/>
      <c r="U229" s="139"/>
    </row>
    <row r="230" spans="10:21" ht="15.5" x14ac:dyDescent="0.35">
      <c r="J230" s="9"/>
      <c r="K230" s="5"/>
      <c r="L230" s="5"/>
      <c r="M230" s="5"/>
      <c r="S230" s="139"/>
      <c r="T230" s="139"/>
      <c r="U230" s="139"/>
    </row>
    <row r="231" spans="10:21" ht="15.5" x14ac:dyDescent="0.35">
      <c r="J231" s="9"/>
      <c r="K231" s="5"/>
      <c r="L231" s="5"/>
      <c r="M231" s="5"/>
      <c r="S231" s="139"/>
      <c r="T231" s="139"/>
      <c r="U231" s="139"/>
    </row>
    <row r="232" spans="10:21" ht="15.5" x14ac:dyDescent="0.35">
      <c r="J232" s="9"/>
      <c r="K232" s="5"/>
      <c r="L232" s="5"/>
      <c r="M232" s="5"/>
      <c r="S232" s="139"/>
      <c r="T232" s="139"/>
      <c r="U232" s="139"/>
    </row>
    <row r="233" spans="10:21" ht="15.5" x14ac:dyDescent="0.35">
      <c r="J233" s="9"/>
      <c r="K233" s="5"/>
      <c r="L233" s="5"/>
      <c r="M233" s="5"/>
      <c r="S233" s="139"/>
      <c r="T233" s="139"/>
      <c r="U233" s="139"/>
    </row>
    <row r="234" spans="10:21" ht="15.5" x14ac:dyDescent="0.35">
      <c r="J234" s="9"/>
      <c r="K234" s="5"/>
      <c r="L234" s="5"/>
      <c r="M234" s="5"/>
      <c r="S234" s="139"/>
      <c r="T234" s="139"/>
      <c r="U234" s="139"/>
    </row>
    <row r="235" spans="10:21" ht="15.5" x14ac:dyDescent="0.35">
      <c r="J235" s="9"/>
      <c r="K235" s="5"/>
      <c r="L235" s="5"/>
      <c r="M235" s="5"/>
      <c r="S235" s="139"/>
      <c r="T235" s="139"/>
      <c r="U235" s="139"/>
    </row>
    <row r="236" spans="10:21" ht="15.5" x14ac:dyDescent="0.35">
      <c r="J236" s="9"/>
      <c r="K236" s="5"/>
      <c r="L236" s="5"/>
      <c r="M236" s="5"/>
      <c r="S236" s="139"/>
      <c r="T236" s="139"/>
      <c r="U236" s="139"/>
    </row>
    <row r="237" spans="10:21" ht="15.5" x14ac:dyDescent="0.35">
      <c r="J237" s="9"/>
      <c r="K237" s="5"/>
      <c r="L237" s="5"/>
      <c r="M237" s="5"/>
      <c r="S237" s="139"/>
      <c r="T237" s="139"/>
      <c r="U237" s="139"/>
    </row>
    <row r="238" spans="10:21" ht="15.5" x14ac:dyDescent="0.35">
      <c r="J238" s="9"/>
      <c r="K238" s="5"/>
      <c r="L238" s="5"/>
      <c r="M238" s="5"/>
      <c r="S238" s="139"/>
      <c r="T238" s="139"/>
      <c r="U238" s="139"/>
    </row>
    <row r="239" spans="10:21" ht="15.5" x14ac:dyDescent="0.35">
      <c r="J239" s="9"/>
      <c r="K239" s="5"/>
      <c r="L239" s="5"/>
      <c r="M239" s="5"/>
      <c r="S239" s="139"/>
      <c r="T239" s="139"/>
      <c r="U239" s="139"/>
    </row>
    <row r="240" spans="10:21" ht="15.5" x14ac:dyDescent="0.35">
      <c r="J240" s="9"/>
      <c r="K240" s="5"/>
      <c r="L240" s="5"/>
      <c r="M240" s="5"/>
      <c r="S240" s="139"/>
      <c r="T240" s="139"/>
      <c r="U240" s="139"/>
    </row>
    <row r="241" spans="10:21" ht="15.5" x14ac:dyDescent="0.35">
      <c r="J241" s="9"/>
      <c r="K241" s="5"/>
      <c r="L241" s="5"/>
      <c r="M241" s="5"/>
      <c r="S241" s="139"/>
      <c r="T241" s="139"/>
      <c r="U241" s="139"/>
    </row>
    <row r="242" spans="10:21" ht="15.5" x14ac:dyDescent="0.35">
      <c r="J242" s="9"/>
      <c r="K242" s="5"/>
      <c r="L242" s="5"/>
      <c r="M242" s="5"/>
      <c r="S242" s="139"/>
      <c r="T242" s="139"/>
      <c r="U242" s="139"/>
    </row>
    <row r="243" spans="10:21" ht="15.5" x14ac:dyDescent="0.35">
      <c r="J243" s="9"/>
      <c r="K243" s="5"/>
      <c r="L243" s="5"/>
      <c r="M243" s="5"/>
      <c r="S243" s="139"/>
      <c r="T243" s="139"/>
      <c r="U243" s="139"/>
    </row>
    <row r="244" spans="10:21" ht="15.5" x14ac:dyDescent="0.35">
      <c r="J244" s="9"/>
      <c r="K244" s="5"/>
      <c r="L244" s="5"/>
      <c r="M244" s="5"/>
      <c r="S244" s="139"/>
      <c r="T244" s="139"/>
      <c r="U244" s="139"/>
    </row>
    <row r="245" spans="10:21" ht="15.5" x14ac:dyDescent="0.35">
      <c r="J245" s="9"/>
      <c r="K245" s="5"/>
      <c r="L245" s="5"/>
      <c r="M245" s="5"/>
      <c r="S245" s="139"/>
      <c r="T245" s="139"/>
      <c r="U245" s="139"/>
    </row>
    <row r="246" spans="10:21" ht="15.5" x14ac:dyDescent="0.35">
      <c r="J246" s="9"/>
      <c r="K246" s="5"/>
      <c r="L246" s="5"/>
      <c r="M246" s="5"/>
      <c r="S246" s="139"/>
      <c r="T246" s="139"/>
      <c r="U246" s="139"/>
    </row>
    <row r="247" spans="10:21" ht="15.5" x14ac:dyDescent="0.35">
      <c r="J247" s="9"/>
      <c r="K247" s="5"/>
      <c r="L247" s="5"/>
      <c r="M247" s="5"/>
      <c r="S247" s="139"/>
      <c r="T247" s="139"/>
      <c r="U247" s="139"/>
    </row>
    <row r="248" spans="10:21" ht="15.5" x14ac:dyDescent="0.35">
      <c r="J248" s="9"/>
      <c r="K248" s="5"/>
      <c r="L248" s="5"/>
      <c r="M248" s="5"/>
      <c r="S248" s="139"/>
      <c r="T248" s="139"/>
      <c r="U248" s="139"/>
    </row>
    <row r="249" spans="10:21" ht="15.5" x14ac:dyDescent="0.35">
      <c r="J249" s="9"/>
      <c r="K249" s="5"/>
      <c r="L249" s="5"/>
      <c r="M249" s="5"/>
      <c r="S249" s="139"/>
      <c r="T249" s="139"/>
      <c r="U249" s="139"/>
    </row>
    <row r="250" spans="10:21" ht="15.5" x14ac:dyDescent="0.35">
      <c r="J250" s="9"/>
      <c r="K250" s="5"/>
      <c r="L250" s="5"/>
      <c r="M250" s="5"/>
      <c r="S250" s="139"/>
      <c r="T250" s="139"/>
      <c r="U250" s="139"/>
    </row>
    <row r="251" spans="10:21" ht="15.5" x14ac:dyDescent="0.35">
      <c r="J251" s="9"/>
      <c r="K251" s="5"/>
      <c r="L251" s="5"/>
      <c r="M251" s="5"/>
      <c r="S251" s="139"/>
      <c r="T251" s="139"/>
      <c r="U251" s="139"/>
    </row>
    <row r="252" spans="10:21" ht="15.5" x14ac:dyDescent="0.35">
      <c r="J252" s="9"/>
      <c r="K252" s="5"/>
      <c r="L252" s="5"/>
      <c r="M252" s="5"/>
      <c r="S252" s="139"/>
      <c r="T252" s="139"/>
      <c r="U252" s="139"/>
    </row>
    <row r="253" spans="10:21" ht="15.5" x14ac:dyDescent="0.35">
      <c r="J253" s="9"/>
      <c r="K253" s="5"/>
      <c r="L253" s="5"/>
      <c r="M253" s="5"/>
      <c r="S253" s="139"/>
      <c r="T253" s="139"/>
      <c r="U253" s="139"/>
    </row>
    <row r="254" spans="10:21" ht="15.5" x14ac:dyDescent="0.35">
      <c r="J254" s="9"/>
      <c r="K254" s="5"/>
      <c r="L254" s="5"/>
      <c r="M254" s="5"/>
      <c r="S254" s="139"/>
      <c r="T254" s="139"/>
      <c r="U254" s="139"/>
    </row>
    <row r="255" spans="10:21" ht="15.5" x14ac:dyDescent="0.35">
      <c r="J255" s="9"/>
      <c r="K255" s="5"/>
      <c r="L255" s="5"/>
      <c r="M255" s="5"/>
      <c r="S255" s="139"/>
      <c r="T255" s="139"/>
      <c r="U255" s="139"/>
    </row>
    <row r="256" spans="10:21" ht="15.5" x14ac:dyDescent="0.35">
      <c r="J256" s="9"/>
      <c r="K256" s="5"/>
      <c r="L256" s="5"/>
      <c r="M256" s="5"/>
      <c r="S256" s="139"/>
      <c r="T256" s="139"/>
      <c r="U256" s="139"/>
    </row>
    <row r="257" spans="10:21" ht="15.5" x14ac:dyDescent="0.35">
      <c r="J257" s="9"/>
      <c r="K257" s="5"/>
      <c r="L257" s="5"/>
      <c r="M257" s="5"/>
      <c r="S257" s="139"/>
      <c r="T257" s="139"/>
      <c r="U257" s="139"/>
    </row>
    <row r="258" spans="10:21" ht="15.5" x14ac:dyDescent="0.35">
      <c r="J258" s="9"/>
      <c r="K258" s="5"/>
      <c r="L258" s="5"/>
      <c r="M258" s="5"/>
      <c r="S258" s="139"/>
      <c r="T258" s="139"/>
      <c r="U258" s="139"/>
    </row>
    <row r="259" spans="10:21" ht="15.5" x14ac:dyDescent="0.35">
      <c r="J259" s="9"/>
      <c r="K259" s="5"/>
      <c r="L259" s="5"/>
      <c r="M259" s="5"/>
      <c r="S259" s="139"/>
      <c r="T259" s="139"/>
      <c r="U259" s="139"/>
    </row>
    <row r="260" spans="10:21" ht="15.5" x14ac:dyDescent="0.35">
      <c r="J260" s="9"/>
      <c r="K260" s="5"/>
      <c r="L260" s="5"/>
      <c r="M260" s="5"/>
      <c r="S260" s="139"/>
      <c r="T260" s="139"/>
      <c r="U260" s="139"/>
    </row>
    <row r="261" spans="10:21" ht="15.5" x14ac:dyDescent="0.35">
      <c r="J261" s="9"/>
      <c r="K261" s="5"/>
      <c r="L261" s="5"/>
      <c r="M261" s="5"/>
      <c r="S261" s="139"/>
      <c r="T261" s="139"/>
      <c r="U261" s="139"/>
    </row>
    <row r="262" spans="10:21" ht="15.5" x14ac:dyDescent="0.35">
      <c r="J262" s="9"/>
      <c r="K262" s="5"/>
      <c r="L262" s="5"/>
      <c r="M262" s="5"/>
      <c r="S262" s="139"/>
      <c r="T262" s="139"/>
      <c r="U262" s="139"/>
    </row>
    <row r="263" spans="10:21" ht="15.5" x14ac:dyDescent="0.35">
      <c r="J263" s="9"/>
      <c r="K263" s="5"/>
      <c r="L263" s="5"/>
      <c r="M263" s="5"/>
      <c r="S263" s="139"/>
      <c r="T263" s="139"/>
      <c r="U263" s="139"/>
    </row>
    <row r="264" spans="10:21" ht="15.5" x14ac:dyDescent="0.35">
      <c r="J264" s="9"/>
      <c r="K264" s="5"/>
      <c r="L264" s="5"/>
      <c r="M264" s="5"/>
      <c r="S264" s="139"/>
      <c r="T264" s="139"/>
      <c r="U264" s="139"/>
    </row>
    <row r="265" spans="10:21" ht="15.5" x14ac:dyDescent="0.35">
      <c r="J265" s="9"/>
      <c r="K265" s="5"/>
      <c r="L265" s="5"/>
      <c r="M265" s="5"/>
      <c r="S265" s="139"/>
      <c r="T265" s="139"/>
      <c r="U265" s="139"/>
    </row>
    <row r="266" spans="10:21" ht="15.5" x14ac:dyDescent="0.35">
      <c r="J266" s="9"/>
      <c r="K266" s="5"/>
      <c r="L266" s="5"/>
      <c r="M266" s="5"/>
      <c r="S266" s="139"/>
      <c r="T266" s="139"/>
      <c r="U266" s="139"/>
    </row>
    <row r="267" spans="10:21" ht="15.5" x14ac:dyDescent="0.35">
      <c r="J267" s="9"/>
      <c r="K267" s="5"/>
      <c r="L267" s="5"/>
      <c r="M267" s="5"/>
      <c r="S267" s="139"/>
      <c r="T267" s="139"/>
      <c r="U267" s="139"/>
    </row>
    <row r="268" spans="10:21" ht="15.5" x14ac:dyDescent="0.35">
      <c r="J268" s="9"/>
      <c r="K268" s="5"/>
      <c r="L268" s="5"/>
      <c r="M268" s="5"/>
      <c r="S268" s="139"/>
      <c r="T268" s="139"/>
      <c r="U268" s="139"/>
    </row>
    <row r="269" spans="10:21" ht="15.5" x14ac:dyDescent="0.35">
      <c r="J269" s="9"/>
      <c r="K269" s="5"/>
      <c r="L269" s="5"/>
      <c r="M269" s="5"/>
      <c r="S269" s="139"/>
      <c r="T269" s="139"/>
      <c r="U269" s="139"/>
    </row>
    <row r="270" spans="10:21" ht="15.5" x14ac:dyDescent="0.35">
      <c r="J270" s="9"/>
      <c r="K270" s="5"/>
      <c r="L270" s="5"/>
      <c r="M270" s="5"/>
      <c r="S270" s="139"/>
      <c r="T270" s="139"/>
      <c r="U270" s="139"/>
    </row>
    <row r="271" spans="10:21" ht="15.5" x14ac:dyDescent="0.35">
      <c r="J271" s="9"/>
      <c r="K271" s="5"/>
      <c r="L271" s="5"/>
      <c r="M271" s="5"/>
      <c r="S271" s="139"/>
      <c r="T271" s="139"/>
      <c r="U271" s="139"/>
    </row>
    <row r="272" spans="10:21" ht="15.5" x14ac:dyDescent="0.35">
      <c r="J272" s="9"/>
      <c r="K272" s="5"/>
      <c r="L272" s="5"/>
      <c r="M272" s="5"/>
      <c r="S272" s="139"/>
      <c r="T272" s="139"/>
      <c r="U272" s="139"/>
    </row>
    <row r="273" spans="10:21" ht="15.5" x14ac:dyDescent="0.35">
      <c r="J273" s="9"/>
      <c r="K273" s="5"/>
      <c r="L273" s="5"/>
      <c r="M273" s="5"/>
      <c r="S273" s="139"/>
      <c r="T273" s="139"/>
      <c r="U273" s="139"/>
    </row>
    <row r="274" spans="10:21" ht="15.5" x14ac:dyDescent="0.35">
      <c r="J274" s="9"/>
      <c r="K274" s="5"/>
      <c r="L274" s="5"/>
      <c r="M274" s="5"/>
      <c r="S274" s="139"/>
      <c r="T274" s="139"/>
      <c r="U274" s="139"/>
    </row>
    <row r="275" spans="10:21" ht="15.5" x14ac:dyDescent="0.35">
      <c r="J275" s="9"/>
      <c r="K275" s="5"/>
      <c r="L275" s="5"/>
      <c r="M275" s="5"/>
      <c r="S275" s="139"/>
      <c r="T275" s="139"/>
      <c r="U275" s="139"/>
    </row>
    <row r="276" spans="10:21" ht="15.5" x14ac:dyDescent="0.35">
      <c r="J276" s="9"/>
      <c r="K276" s="5"/>
      <c r="L276" s="5"/>
      <c r="M276" s="5"/>
      <c r="S276" s="139"/>
      <c r="T276" s="139"/>
      <c r="U276" s="139"/>
    </row>
    <row r="277" spans="10:21" ht="15.5" x14ac:dyDescent="0.35">
      <c r="J277" s="9"/>
      <c r="K277" s="5"/>
      <c r="L277" s="5"/>
      <c r="M277" s="5"/>
      <c r="S277" s="139"/>
      <c r="T277" s="139"/>
      <c r="U277" s="139"/>
    </row>
    <row r="278" spans="10:21" ht="15.5" x14ac:dyDescent="0.35">
      <c r="J278" s="9"/>
      <c r="K278" s="5"/>
      <c r="L278" s="5"/>
      <c r="M278" s="5"/>
      <c r="S278" s="139"/>
      <c r="T278" s="139"/>
      <c r="U278" s="139"/>
    </row>
    <row r="279" spans="10:21" ht="15.5" x14ac:dyDescent="0.35">
      <c r="J279" s="9"/>
      <c r="K279" s="5"/>
      <c r="L279" s="5"/>
      <c r="M279" s="5"/>
      <c r="S279" s="139"/>
      <c r="T279" s="139"/>
      <c r="U279" s="139"/>
    </row>
    <row r="280" spans="10:21" ht="15.5" x14ac:dyDescent="0.35">
      <c r="J280" s="9"/>
      <c r="K280" s="5"/>
      <c r="L280" s="5"/>
      <c r="M280" s="5"/>
      <c r="S280" s="139"/>
      <c r="T280" s="139"/>
      <c r="U280" s="139"/>
    </row>
    <row r="281" spans="10:21" ht="15.5" x14ac:dyDescent="0.35">
      <c r="J281" s="9"/>
      <c r="K281" s="5"/>
      <c r="L281" s="5"/>
      <c r="M281" s="5"/>
      <c r="S281" s="139"/>
      <c r="T281" s="139"/>
      <c r="U281" s="139"/>
    </row>
    <row r="282" spans="10:21" ht="15.5" x14ac:dyDescent="0.35">
      <c r="J282" s="9"/>
      <c r="K282" s="5"/>
      <c r="L282" s="5"/>
      <c r="M282" s="5"/>
      <c r="S282" s="139"/>
      <c r="T282" s="139"/>
      <c r="U282" s="139"/>
    </row>
    <row r="283" spans="10:21" ht="15.5" x14ac:dyDescent="0.35">
      <c r="J283" s="9"/>
      <c r="K283" s="5"/>
      <c r="L283" s="5"/>
      <c r="M283" s="5"/>
      <c r="S283" s="139"/>
      <c r="T283" s="139"/>
      <c r="U283" s="139"/>
    </row>
    <row r="284" spans="10:21" ht="15.5" x14ac:dyDescent="0.35">
      <c r="J284" s="9"/>
      <c r="K284" s="5"/>
      <c r="L284" s="5"/>
      <c r="M284" s="5"/>
      <c r="S284" s="139"/>
      <c r="T284" s="139"/>
      <c r="U284" s="139"/>
    </row>
    <row r="285" spans="10:21" ht="15.5" x14ac:dyDescent="0.35">
      <c r="J285" s="9"/>
      <c r="K285" s="5"/>
      <c r="L285" s="5"/>
      <c r="M285" s="5"/>
      <c r="S285" s="139"/>
      <c r="T285" s="139"/>
      <c r="U285" s="139"/>
    </row>
    <row r="286" spans="10:21" ht="15.5" x14ac:dyDescent="0.35">
      <c r="J286" s="9"/>
      <c r="K286" s="5"/>
      <c r="L286" s="5"/>
      <c r="M286" s="5"/>
      <c r="S286" s="139"/>
      <c r="T286" s="139"/>
      <c r="U286" s="139"/>
    </row>
    <row r="287" spans="10:21" ht="15.5" x14ac:dyDescent="0.35">
      <c r="J287" s="9"/>
      <c r="K287" s="5"/>
      <c r="L287" s="5"/>
      <c r="M287" s="5"/>
      <c r="S287" s="139"/>
      <c r="T287" s="139"/>
      <c r="U287" s="139"/>
    </row>
    <row r="288" spans="10:21" ht="15.5" x14ac:dyDescent="0.35">
      <c r="J288" s="9"/>
      <c r="K288" s="5"/>
      <c r="L288" s="5"/>
      <c r="M288" s="5"/>
      <c r="S288" s="139"/>
      <c r="T288" s="139"/>
      <c r="U288" s="139"/>
    </row>
    <row r="289" spans="10:21" ht="15.5" x14ac:dyDescent="0.35">
      <c r="J289" s="9"/>
      <c r="K289" s="5"/>
      <c r="L289" s="5"/>
      <c r="M289" s="5"/>
      <c r="S289" s="139"/>
      <c r="T289" s="139"/>
      <c r="U289" s="139"/>
    </row>
    <row r="290" spans="10:21" ht="15.5" x14ac:dyDescent="0.35">
      <c r="J290" s="9"/>
      <c r="K290" s="5"/>
      <c r="L290" s="5"/>
      <c r="M290" s="5"/>
      <c r="S290" s="139"/>
      <c r="T290" s="139"/>
      <c r="U290" s="139"/>
    </row>
    <row r="291" spans="10:21" ht="15.5" x14ac:dyDescent="0.35">
      <c r="J291" s="9"/>
      <c r="K291" s="5"/>
      <c r="L291" s="5"/>
      <c r="M291" s="5"/>
      <c r="S291" s="139"/>
      <c r="T291" s="139"/>
      <c r="U291" s="139"/>
    </row>
    <row r="292" spans="10:21" ht="15.5" x14ac:dyDescent="0.35">
      <c r="J292" s="9"/>
      <c r="K292" s="5"/>
      <c r="L292" s="5"/>
      <c r="M292" s="5"/>
      <c r="S292" s="139"/>
      <c r="T292" s="139"/>
      <c r="U292" s="139"/>
    </row>
    <row r="293" spans="10:21" ht="15.5" x14ac:dyDescent="0.35">
      <c r="J293" s="9"/>
      <c r="K293" s="5"/>
      <c r="L293" s="5"/>
      <c r="M293" s="5"/>
      <c r="S293" s="139"/>
      <c r="T293" s="139"/>
      <c r="U293" s="139"/>
    </row>
    <row r="294" spans="10:21" ht="15.5" x14ac:dyDescent="0.35">
      <c r="J294" s="9"/>
      <c r="K294" s="5"/>
      <c r="L294" s="5"/>
      <c r="M294" s="5"/>
      <c r="S294" s="139"/>
      <c r="T294" s="139"/>
      <c r="U294" s="139"/>
    </row>
    <row r="295" spans="10:21" ht="15.5" x14ac:dyDescent="0.35">
      <c r="J295" s="9"/>
      <c r="K295" s="5"/>
      <c r="L295" s="5"/>
      <c r="M295" s="5"/>
      <c r="S295" s="139"/>
      <c r="T295" s="139"/>
      <c r="U295" s="139"/>
    </row>
    <row r="296" spans="10:21" ht="15.5" x14ac:dyDescent="0.35">
      <c r="J296" s="9"/>
      <c r="K296" s="5"/>
      <c r="L296" s="5"/>
      <c r="M296" s="5"/>
      <c r="S296" s="139"/>
      <c r="T296" s="139"/>
      <c r="U296" s="139"/>
    </row>
    <row r="297" spans="10:21" ht="15.5" x14ac:dyDescent="0.35">
      <c r="J297" s="9"/>
      <c r="K297" s="5"/>
      <c r="L297" s="5"/>
      <c r="M297" s="5"/>
      <c r="S297" s="139"/>
      <c r="T297" s="139"/>
      <c r="U297" s="139"/>
    </row>
    <row r="298" spans="10:21" ht="15.5" x14ac:dyDescent="0.35">
      <c r="J298" s="9"/>
      <c r="K298" s="5"/>
      <c r="L298" s="5"/>
      <c r="M298" s="5"/>
      <c r="S298" s="139"/>
      <c r="T298" s="139"/>
      <c r="U298" s="139"/>
    </row>
    <row r="299" spans="10:21" ht="15.5" x14ac:dyDescent="0.35">
      <c r="J299" s="9"/>
      <c r="K299" s="5"/>
      <c r="L299" s="5"/>
      <c r="M299" s="5"/>
      <c r="S299" s="139"/>
      <c r="T299" s="139"/>
      <c r="U299" s="139"/>
    </row>
    <row r="300" spans="10:21" ht="15.5" x14ac:dyDescent="0.35">
      <c r="J300" s="9"/>
      <c r="K300" s="5"/>
      <c r="L300" s="5"/>
      <c r="M300" s="5"/>
      <c r="S300" s="139"/>
      <c r="T300" s="139"/>
      <c r="U300" s="139"/>
    </row>
    <row r="301" spans="10:21" ht="15.5" x14ac:dyDescent="0.35">
      <c r="J301" s="9"/>
      <c r="K301" s="5"/>
      <c r="L301" s="5"/>
      <c r="M301" s="5"/>
      <c r="S301" s="139"/>
      <c r="T301" s="139"/>
      <c r="U301" s="139"/>
    </row>
    <row r="302" spans="10:21" ht="15.5" x14ac:dyDescent="0.35">
      <c r="J302" s="9"/>
      <c r="K302" s="5"/>
      <c r="L302" s="5"/>
      <c r="M302" s="5"/>
      <c r="S302" s="139"/>
      <c r="T302" s="139"/>
      <c r="U302" s="139"/>
    </row>
    <row r="303" spans="10:21" ht="15.5" x14ac:dyDescent="0.35">
      <c r="J303" s="9"/>
      <c r="K303" s="5"/>
      <c r="L303" s="5"/>
      <c r="M303" s="5"/>
      <c r="S303" s="139"/>
      <c r="T303" s="139"/>
      <c r="U303" s="139"/>
    </row>
    <row r="304" spans="10:21" ht="15.5" x14ac:dyDescent="0.35">
      <c r="J304" s="9"/>
      <c r="K304" s="5"/>
      <c r="L304" s="5"/>
      <c r="M304" s="5"/>
      <c r="S304" s="139"/>
      <c r="T304" s="139"/>
      <c r="U304" s="139"/>
    </row>
    <row r="305" spans="10:21" ht="15.5" x14ac:dyDescent="0.35">
      <c r="J305" s="9"/>
      <c r="K305" s="5"/>
      <c r="L305" s="5"/>
      <c r="M305" s="5"/>
      <c r="S305" s="139"/>
      <c r="T305" s="139"/>
      <c r="U305" s="139"/>
    </row>
    <row r="306" spans="10:21" ht="15.5" x14ac:dyDescent="0.35">
      <c r="J306" s="9"/>
      <c r="K306" s="5"/>
      <c r="L306" s="5"/>
      <c r="M306" s="5"/>
      <c r="S306" s="139"/>
      <c r="T306" s="139"/>
      <c r="U306" s="139"/>
    </row>
    <row r="307" spans="10:21" ht="15.5" x14ac:dyDescent="0.35">
      <c r="J307" s="9"/>
      <c r="K307" s="5"/>
      <c r="L307" s="5"/>
      <c r="M307" s="5"/>
      <c r="S307" s="139"/>
      <c r="T307" s="139"/>
      <c r="U307" s="139"/>
    </row>
    <row r="308" spans="10:21" ht="15.5" x14ac:dyDescent="0.35">
      <c r="J308" s="9"/>
      <c r="K308" s="5"/>
      <c r="L308" s="5"/>
      <c r="M308" s="5"/>
      <c r="S308" s="139"/>
      <c r="T308" s="139"/>
      <c r="U308" s="139"/>
    </row>
    <row r="309" spans="10:21" ht="15.5" x14ac:dyDescent="0.35">
      <c r="J309" s="9"/>
      <c r="K309" s="5"/>
      <c r="L309" s="5"/>
      <c r="M309" s="5"/>
      <c r="S309" s="139"/>
      <c r="T309" s="139"/>
      <c r="U309" s="139"/>
    </row>
    <row r="310" spans="10:21" ht="15.5" x14ac:dyDescent="0.35">
      <c r="J310" s="9"/>
      <c r="K310" s="5"/>
      <c r="L310" s="5"/>
      <c r="M310" s="5"/>
      <c r="S310" s="139"/>
      <c r="T310" s="139"/>
      <c r="U310" s="139"/>
    </row>
    <row r="311" spans="10:21" ht="15.5" x14ac:dyDescent="0.35">
      <c r="J311" s="9"/>
      <c r="K311" s="5"/>
      <c r="L311" s="5"/>
      <c r="M311" s="5"/>
      <c r="S311" s="139"/>
      <c r="T311" s="139"/>
      <c r="U311" s="139"/>
    </row>
    <row r="312" spans="10:21" ht="15.5" x14ac:dyDescent="0.35">
      <c r="J312" s="9"/>
      <c r="K312" s="5"/>
      <c r="L312" s="5"/>
      <c r="M312" s="5"/>
      <c r="S312" s="139"/>
      <c r="T312" s="139"/>
      <c r="U312" s="139"/>
    </row>
    <row r="313" spans="10:21" ht="15.5" x14ac:dyDescent="0.35">
      <c r="J313" s="9"/>
      <c r="K313" s="5"/>
      <c r="L313" s="5"/>
      <c r="M313" s="5"/>
      <c r="S313" s="139"/>
      <c r="T313" s="139"/>
      <c r="U313" s="139"/>
    </row>
    <row r="314" spans="10:21" ht="15.5" x14ac:dyDescent="0.35">
      <c r="J314" s="9"/>
      <c r="K314" s="5"/>
      <c r="L314" s="5"/>
      <c r="M314" s="5"/>
      <c r="S314" s="139"/>
      <c r="T314" s="139"/>
      <c r="U314" s="139"/>
    </row>
    <row r="315" spans="10:21" ht="15.5" x14ac:dyDescent="0.35">
      <c r="J315" s="9"/>
      <c r="K315" s="5"/>
      <c r="L315" s="5"/>
      <c r="M315" s="5"/>
      <c r="S315" s="139"/>
      <c r="T315" s="139"/>
      <c r="U315" s="139"/>
    </row>
    <row r="316" spans="10:21" ht="15.5" x14ac:dyDescent="0.35">
      <c r="J316" s="9"/>
      <c r="K316" s="5"/>
      <c r="L316" s="5"/>
      <c r="M316" s="5"/>
      <c r="S316" s="139"/>
      <c r="T316" s="139"/>
      <c r="U316" s="139"/>
    </row>
    <row r="317" spans="10:21" ht="15.5" x14ac:dyDescent="0.35">
      <c r="J317" s="9"/>
      <c r="K317" s="5"/>
      <c r="L317" s="5"/>
      <c r="M317" s="5"/>
      <c r="S317" s="139"/>
      <c r="T317" s="139"/>
      <c r="U317" s="139"/>
    </row>
    <row r="318" spans="10:21" ht="15.5" x14ac:dyDescent="0.35">
      <c r="J318" s="9"/>
      <c r="K318" s="5"/>
      <c r="L318" s="5"/>
      <c r="M318" s="5"/>
      <c r="S318" s="139"/>
      <c r="T318" s="139"/>
      <c r="U318" s="139"/>
    </row>
    <row r="319" spans="10:21" ht="15.5" x14ac:dyDescent="0.35">
      <c r="J319" s="9"/>
      <c r="K319" s="5"/>
      <c r="L319" s="5"/>
      <c r="M319" s="5"/>
      <c r="S319" s="139"/>
      <c r="T319" s="139"/>
      <c r="U319" s="139"/>
    </row>
    <row r="320" spans="10:21" ht="15.5" x14ac:dyDescent="0.35">
      <c r="J320" s="9"/>
      <c r="K320" s="5"/>
      <c r="L320" s="5"/>
      <c r="M320" s="5"/>
      <c r="S320" s="139"/>
      <c r="T320" s="139"/>
      <c r="U320" s="139"/>
    </row>
    <row r="321" spans="10:21" ht="15.5" x14ac:dyDescent="0.35">
      <c r="J321" s="9"/>
      <c r="K321" s="5"/>
      <c r="L321" s="5"/>
      <c r="M321" s="5"/>
      <c r="S321" s="139"/>
      <c r="T321" s="139"/>
      <c r="U321" s="139"/>
    </row>
    <row r="322" spans="10:21" ht="15.5" x14ac:dyDescent="0.35">
      <c r="J322" s="9"/>
      <c r="K322" s="5"/>
      <c r="L322" s="5"/>
      <c r="M322" s="5"/>
      <c r="S322" s="139"/>
      <c r="T322" s="139"/>
      <c r="U322" s="139"/>
    </row>
    <row r="323" spans="10:21" ht="15.5" x14ac:dyDescent="0.35">
      <c r="J323" s="9"/>
      <c r="K323" s="5"/>
      <c r="L323" s="5"/>
      <c r="M323" s="5"/>
      <c r="S323" s="139"/>
      <c r="T323" s="139"/>
      <c r="U323" s="139"/>
    </row>
    <row r="324" spans="10:21" ht="15.5" x14ac:dyDescent="0.35">
      <c r="J324" s="9"/>
      <c r="K324" s="5"/>
      <c r="L324" s="5"/>
      <c r="M324" s="5"/>
      <c r="S324" s="139"/>
      <c r="T324" s="139"/>
      <c r="U324" s="139"/>
    </row>
    <row r="325" spans="10:21" ht="15.5" x14ac:dyDescent="0.35">
      <c r="J325" s="9"/>
      <c r="K325" s="5"/>
      <c r="L325" s="5"/>
      <c r="M325" s="5"/>
      <c r="S325" s="139"/>
      <c r="T325" s="139"/>
      <c r="U325" s="139"/>
    </row>
    <row r="326" spans="10:21" ht="15.5" x14ac:dyDescent="0.35">
      <c r="J326" s="9"/>
      <c r="K326" s="5"/>
      <c r="L326" s="5"/>
      <c r="M326" s="5"/>
      <c r="S326" s="139"/>
      <c r="T326" s="139"/>
      <c r="U326" s="139"/>
    </row>
    <row r="327" spans="10:21" ht="15.5" x14ac:dyDescent="0.35">
      <c r="J327" s="9"/>
      <c r="K327" s="5"/>
      <c r="L327" s="5"/>
      <c r="M327" s="5"/>
      <c r="S327" s="139"/>
      <c r="T327" s="139"/>
      <c r="U327" s="139"/>
    </row>
    <row r="328" spans="10:21" ht="15.5" x14ac:dyDescent="0.35">
      <c r="J328" s="9"/>
      <c r="K328" s="5"/>
      <c r="L328" s="5"/>
      <c r="M328" s="5"/>
      <c r="S328" s="139"/>
      <c r="T328" s="139"/>
      <c r="U328" s="139"/>
    </row>
    <row r="329" spans="10:21" ht="15.5" x14ac:dyDescent="0.35">
      <c r="J329" s="9"/>
      <c r="K329" s="5"/>
      <c r="L329" s="5"/>
      <c r="M329" s="5"/>
      <c r="S329" s="139"/>
      <c r="T329" s="139"/>
      <c r="U329" s="139"/>
    </row>
    <row r="330" spans="10:21" ht="15.5" x14ac:dyDescent="0.35">
      <c r="J330" s="9"/>
      <c r="K330" s="5"/>
      <c r="L330" s="5"/>
      <c r="M330" s="5"/>
      <c r="S330" s="139"/>
      <c r="T330" s="139"/>
      <c r="U330" s="139"/>
    </row>
    <row r="331" spans="10:21" ht="15.5" x14ac:dyDescent="0.35">
      <c r="J331" s="9"/>
      <c r="K331" s="5"/>
      <c r="L331" s="5"/>
      <c r="M331" s="5"/>
      <c r="S331" s="139"/>
      <c r="T331" s="139"/>
      <c r="U331" s="139"/>
    </row>
    <row r="332" spans="10:21" ht="15.5" x14ac:dyDescent="0.35">
      <c r="J332" s="9"/>
      <c r="K332" s="5"/>
      <c r="L332" s="5"/>
      <c r="M332" s="5"/>
      <c r="S332" s="139"/>
      <c r="T332" s="139"/>
      <c r="U332" s="139"/>
    </row>
    <row r="333" spans="10:21" ht="15.5" x14ac:dyDescent="0.35">
      <c r="J333" s="9"/>
      <c r="K333" s="5"/>
      <c r="L333" s="5"/>
      <c r="M333" s="5"/>
      <c r="S333" s="139"/>
      <c r="T333" s="139"/>
      <c r="U333" s="139"/>
    </row>
    <row r="334" spans="10:21" ht="15.5" x14ac:dyDescent="0.35">
      <c r="J334" s="9"/>
      <c r="K334" s="5"/>
      <c r="L334" s="5"/>
      <c r="M334" s="5"/>
      <c r="S334" s="139"/>
      <c r="T334" s="139"/>
      <c r="U334" s="139"/>
    </row>
    <row r="335" spans="10:21" ht="15.5" x14ac:dyDescent="0.35">
      <c r="J335" s="9"/>
      <c r="K335" s="5"/>
      <c r="L335" s="5"/>
      <c r="M335" s="5"/>
      <c r="S335" s="139"/>
      <c r="T335" s="139"/>
      <c r="U335" s="139"/>
    </row>
    <row r="336" spans="10:21" ht="15.5" x14ac:dyDescent="0.35">
      <c r="J336" s="9"/>
      <c r="K336" s="5"/>
      <c r="L336" s="5"/>
      <c r="M336" s="5"/>
      <c r="S336" s="139"/>
      <c r="T336" s="139"/>
      <c r="U336" s="139"/>
    </row>
    <row r="337" spans="10:21" ht="15.5" x14ac:dyDescent="0.35">
      <c r="J337" s="9"/>
      <c r="K337" s="5"/>
      <c r="L337" s="5"/>
      <c r="M337" s="5"/>
      <c r="S337" s="139"/>
      <c r="T337" s="139"/>
      <c r="U337" s="139"/>
    </row>
    <row r="338" spans="10:21" ht="15.5" x14ac:dyDescent="0.35">
      <c r="J338" s="9"/>
      <c r="K338" s="5"/>
      <c r="L338" s="5"/>
      <c r="M338" s="5"/>
      <c r="S338" s="139"/>
      <c r="T338" s="139"/>
      <c r="U338" s="139"/>
    </row>
    <row r="339" spans="10:21" ht="15.5" x14ac:dyDescent="0.35">
      <c r="J339" s="9"/>
      <c r="K339" s="5"/>
      <c r="L339" s="5"/>
      <c r="M339" s="5"/>
      <c r="S339" s="139"/>
      <c r="T339" s="139"/>
      <c r="U339" s="139"/>
    </row>
    <row r="340" spans="10:21" ht="15.5" x14ac:dyDescent="0.35">
      <c r="J340" s="9"/>
      <c r="K340" s="5"/>
      <c r="L340" s="5"/>
      <c r="M340" s="5"/>
      <c r="S340" s="139"/>
      <c r="T340" s="139"/>
      <c r="U340" s="139"/>
    </row>
    <row r="341" spans="10:21" ht="15.5" x14ac:dyDescent="0.35">
      <c r="J341" s="9"/>
      <c r="K341" s="5"/>
      <c r="L341" s="5"/>
      <c r="M341" s="5"/>
      <c r="S341" s="139"/>
      <c r="T341" s="139"/>
      <c r="U341" s="139"/>
    </row>
    <row r="342" spans="10:21" ht="15.5" x14ac:dyDescent="0.35">
      <c r="J342" s="9"/>
      <c r="K342" s="5"/>
      <c r="L342" s="5"/>
      <c r="M342" s="5"/>
      <c r="S342" s="139"/>
      <c r="T342" s="139"/>
      <c r="U342" s="139"/>
    </row>
    <row r="343" spans="10:21" ht="15.5" x14ac:dyDescent="0.35">
      <c r="J343" s="9"/>
      <c r="K343" s="5"/>
      <c r="L343" s="5"/>
      <c r="M343" s="5"/>
      <c r="S343" s="139"/>
      <c r="T343" s="139"/>
      <c r="U343" s="139"/>
    </row>
    <row r="344" spans="10:21" ht="15.5" x14ac:dyDescent="0.35">
      <c r="J344" s="9"/>
      <c r="K344" s="5"/>
      <c r="L344" s="5"/>
      <c r="M344" s="5"/>
      <c r="S344" s="139"/>
      <c r="T344" s="139"/>
      <c r="U344" s="139"/>
    </row>
    <row r="345" spans="10:21" ht="15.5" x14ac:dyDescent="0.35">
      <c r="J345" s="9"/>
      <c r="K345" s="5"/>
      <c r="L345" s="5"/>
      <c r="M345" s="5"/>
      <c r="S345" s="139"/>
      <c r="T345" s="139"/>
      <c r="U345" s="139"/>
    </row>
    <row r="346" spans="10:21" ht="15.5" x14ac:dyDescent="0.35">
      <c r="J346" s="9"/>
      <c r="K346" s="5"/>
      <c r="L346" s="5"/>
      <c r="M346" s="5"/>
      <c r="S346" s="139"/>
      <c r="T346" s="139"/>
      <c r="U346" s="139"/>
    </row>
    <row r="347" spans="10:21" ht="15.5" x14ac:dyDescent="0.35">
      <c r="J347" s="9"/>
      <c r="K347" s="5"/>
      <c r="L347" s="5"/>
      <c r="M347" s="5"/>
      <c r="S347" s="139"/>
      <c r="T347" s="139"/>
      <c r="U347" s="139"/>
    </row>
    <row r="348" spans="10:21" ht="15.5" x14ac:dyDescent="0.35">
      <c r="J348" s="9"/>
      <c r="K348" s="5"/>
      <c r="L348" s="5"/>
      <c r="M348" s="5"/>
      <c r="S348" s="139"/>
      <c r="T348" s="139"/>
      <c r="U348" s="139"/>
    </row>
    <row r="349" spans="10:21" ht="15.5" x14ac:dyDescent="0.35">
      <c r="J349" s="9"/>
      <c r="K349" s="5"/>
      <c r="L349" s="5"/>
      <c r="M349" s="5"/>
      <c r="S349" s="139"/>
      <c r="T349" s="139"/>
      <c r="U349" s="139"/>
    </row>
    <row r="350" spans="10:21" ht="15.5" x14ac:dyDescent="0.35">
      <c r="J350" s="9"/>
      <c r="K350" s="5"/>
      <c r="L350" s="5"/>
      <c r="M350" s="5"/>
      <c r="S350" s="139"/>
      <c r="T350" s="139"/>
      <c r="U350" s="139"/>
    </row>
    <row r="351" spans="10:21" ht="15.5" x14ac:dyDescent="0.35">
      <c r="J351" s="9"/>
      <c r="K351" s="5"/>
      <c r="L351" s="5"/>
      <c r="M351" s="5"/>
      <c r="S351" s="139"/>
      <c r="T351" s="139"/>
      <c r="U351" s="139"/>
    </row>
    <row r="352" spans="10:21" ht="15.5" x14ac:dyDescent="0.35">
      <c r="J352" s="9"/>
      <c r="K352" s="5"/>
      <c r="L352" s="5"/>
      <c r="M352" s="5"/>
      <c r="S352" s="139"/>
      <c r="T352" s="139"/>
      <c r="U352" s="139"/>
    </row>
    <row r="353" spans="10:21" ht="15.5" x14ac:dyDescent="0.35">
      <c r="J353" s="9"/>
      <c r="K353" s="5"/>
      <c r="L353" s="5"/>
      <c r="M353" s="5"/>
      <c r="S353" s="139"/>
      <c r="T353" s="139"/>
      <c r="U353" s="139"/>
    </row>
    <row r="354" spans="10:21" ht="15.5" x14ac:dyDescent="0.35">
      <c r="J354" s="9"/>
      <c r="K354" s="5"/>
      <c r="L354" s="5"/>
      <c r="M354" s="5"/>
      <c r="S354" s="139"/>
      <c r="T354" s="139"/>
      <c r="U354" s="139"/>
    </row>
    <row r="355" spans="10:21" ht="15.5" x14ac:dyDescent="0.35">
      <c r="J355" s="9"/>
      <c r="K355" s="5"/>
      <c r="L355" s="5"/>
      <c r="M355" s="5"/>
      <c r="S355" s="139"/>
      <c r="T355" s="139"/>
      <c r="U355" s="139"/>
    </row>
    <row r="356" spans="10:21" ht="15.5" x14ac:dyDescent="0.35">
      <c r="J356" s="9"/>
      <c r="K356" s="5"/>
      <c r="L356" s="5"/>
      <c r="M356" s="5"/>
      <c r="S356" s="139"/>
      <c r="T356" s="139"/>
      <c r="U356" s="139"/>
    </row>
    <row r="357" spans="10:21" ht="15.5" x14ac:dyDescent="0.35">
      <c r="J357" s="9"/>
      <c r="K357" s="5"/>
      <c r="L357" s="5"/>
      <c r="M357" s="5"/>
      <c r="S357" s="139"/>
      <c r="T357" s="139"/>
      <c r="U357" s="139"/>
    </row>
    <row r="358" spans="10:21" ht="15.5" x14ac:dyDescent="0.35">
      <c r="J358" s="9"/>
      <c r="K358" s="5"/>
      <c r="L358" s="5"/>
      <c r="M358" s="5"/>
      <c r="S358" s="139"/>
      <c r="T358" s="139"/>
      <c r="U358" s="139"/>
    </row>
    <row r="359" spans="10:21" ht="15.5" x14ac:dyDescent="0.35">
      <c r="J359" s="9"/>
      <c r="K359" s="5"/>
      <c r="L359" s="5"/>
      <c r="M359" s="5"/>
      <c r="S359" s="139"/>
      <c r="T359" s="139"/>
      <c r="U359" s="139"/>
    </row>
    <row r="360" spans="10:21" ht="15.5" x14ac:dyDescent="0.35">
      <c r="J360" s="9"/>
      <c r="K360" s="5"/>
      <c r="L360" s="5"/>
      <c r="M360" s="5"/>
      <c r="S360" s="139"/>
      <c r="T360" s="139"/>
      <c r="U360" s="139"/>
    </row>
    <row r="361" spans="10:21" ht="15.5" x14ac:dyDescent="0.35">
      <c r="J361" s="9"/>
      <c r="K361" s="5"/>
      <c r="L361" s="5"/>
      <c r="M361" s="5"/>
      <c r="S361" s="139"/>
      <c r="T361" s="139"/>
      <c r="U361" s="139"/>
    </row>
    <row r="362" spans="10:21" ht="15.5" x14ac:dyDescent="0.35">
      <c r="J362" s="9"/>
      <c r="K362" s="5"/>
      <c r="L362" s="5"/>
      <c r="M362" s="5"/>
      <c r="S362" s="139"/>
      <c r="T362" s="139"/>
      <c r="U362" s="139"/>
    </row>
    <row r="363" spans="10:21" ht="15.5" x14ac:dyDescent="0.35">
      <c r="J363" s="9"/>
      <c r="K363" s="5"/>
      <c r="L363" s="5"/>
      <c r="M363" s="5"/>
      <c r="S363" s="139"/>
      <c r="T363" s="139"/>
      <c r="U363" s="139"/>
    </row>
    <row r="364" spans="10:21" ht="15.5" x14ac:dyDescent="0.35">
      <c r="J364" s="9"/>
      <c r="K364" s="5"/>
      <c r="L364" s="5"/>
      <c r="M364" s="5"/>
      <c r="S364" s="139"/>
      <c r="T364" s="139"/>
      <c r="U364" s="139"/>
    </row>
    <row r="365" spans="10:21" ht="15.5" x14ac:dyDescent="0.35">
      <c r="J365" s="9"/>
      <c r="K365" s="5"/>
      <c r="L365" s="5"/>
      <c r="M365" s="5"/>
      <c r="S365" s="139"/>
      <c r="T365" s="139"/>
      <c r="U365" s="139"/>
    </row>
    <row r="366" spans="10:21" ht="15.5" x14ac:dyDescent="0.35">
      <c r="J366" s="9"/>
      <c r="K366" s="5"/>
      <c r="L366" s="5"/>
      <c r="M366" s="5"/>
      <c r="S366" s="139"/>
      <c r="T366" s="139"/>
      <c r="U366" s="139"/>
    </row>
    <row r="367" spans="10:21" ht="15.5" x14ac:dyDescent="0.35">
      <c r="J367" s="9"/>
      <c r="K367" s="5"/>
      <c r="L367" s="5"/>
      <c r="M367" s="5"/>
      <c r="S367" s="139"/>
      <c r="T367" s="139"/>
      <c r="U367" s="139"/>
    </row>
    <row r="368" spans="10:21" ht="15.5" x14ac:dyDescent="0.35">
      <c r="J368" s="9"/>
      <c r="K368" s="5"/>
      <c r="L368" s="5"/>
      <c r="M368" s="5"/>
      <c r="S368" s="139"/>
      <c r="T368" s="139"/>
      <c r="U368" s="139"/>
    </row>
    <row r="369" spans="10:21" ht="15.5" x14ac:dyDescent="0.35">
      <c r="J369" s="9"/>
      <c r="K369" s="5"/>
      <c r="L369" s="5"/>
      <c r="M369" s="5"/>
      <c r="S369" s="139"/>
      <c r="T369" s="139"/>
      <c r="U369" s="139"/>
    </row>
    <row r="370" spans="10:21" ht="15.5" x14ac:dyDescent="0.35">
      <c r="J370" s="9"/>
      <c r="K370" s="5"/>
      <c r="L370" s="5"/>
      <c r="M370" s="5"/>
      <c r="S370" s="139"/>
      <c r="T370" s="139"/>
      <c r="U370" s="139"/>
    </row>
    <row r="371" spans="10:21" ht="15.5" x14ac:dyDescent="0.35">
      <c r="J371" s="9"/>
      <c r="K371" s="5"/>
      <c r="L371" s="5"/>
      <c r="M371" s="5"/>
      <c r="S371" s="139"/>
      <c r="T371" s="139"/>
      <c r="U371" s="139"/>
    </row>
    <row r="372" spans="10:21" ht="15.5" x14ac:dyDescent="0.35">
      <c r="J372" s="9"/>
      <c r="K372" s="5"/>
      <c r="L372" s="5"/>
      <c r="M372" s="5"/>
      <c r="S372" s="139"/>
      <c r="T372" s="139"/>
      <c r="U372" s="139"/>
    </row>
    <row r="373" spans="10:21" ht="15.5" x14ac:dyDescent="0.35">
      <c r="J373" s="9"/>
      <c r="K373" s="5"/>
      <c r="L373" s="5"/>
      <c r="M373" s="5"/>
      <c r="S373" s="139"/>
      <c r="T373" s="139"/>
      <c r="U373" s="139"/>
    </row>
    <row r="374" spans="10:21" ht="15.5" x14ac:dyDescent="0.35">
      <c r="J374" s="9"/>
      <c r="K374" s="5"/>
      <c r="L374" s="5"/>
      <c r="M374" s="5"/>
      <c r="S374" s="139"/>
      <c r="T374" s="139"/>
      <c r="U374" s="139"/>
    </row>
    <row r="375" spans="10:21" ht="15.5" x14ac:dyDescent="0.35">
      <c r="J375" s="9"/>
      <c r="K375" s="5"/>
      <c r="L375" s="5"/>
      <c r="M375" s="5"/>
      <c r="S375" s="139"/>
      <c r="T375" s="139"/>
      <c r="U375" s="139"/>
    </row>
    <row r="376" spans="10:21" ht="15.5" x14ac:dyDescent="0.35">
      <c r="J376" s="9"/>
      <c r="K376" s="5"/>
      <c r="L376" s="5"/>
      <c r="M376" s="5"/>
      <c r="S376" s="139"/>
      <c r="T376" s="139"/>
      <c r="U376" s="139"/>
    </row>
    <row r="377" spans="10:21" ht="15.5" x14ac:dyDescent="0.35">
      <c r="J377" s="9"/>
      <c r="K377" s="5"/>
      <c r="L377" s="5"/>
      <c r="M377" s="5"/>
      <c r="S377" s="139"/>
      <c r="T377" s="139"/>
      <c r="U377" s="139"/>
    </row>
    <row r="378" spans="10:21" ht="15.5" x14ac:dyDescent="0.35">
      <c r="J378" s="9"/>
      <c r="K378" s="5"/>
      <c r="L378" s="5"/>
      <c r="M378" s="5"/>
      <c r="S378" s="139"/>
      <c r="T378" s="139"/>
      <c r="U378" s="139"/>
    </row>
    <row r="379" spans="10:21" ht="15.5" x14ac:dyDescent="0.35">
      <c r="J379" s="9"/>
      <c r="K379" s="5"/>
      <c r="L379" s="5"/>
      <c r="M379" s="5"/>
      <c r="S379" s="139"/>
      <c r="T379" s="139"/>
      <c r="U379" s="139"/>
    </row>
    <row r="380" spans="10:21" ht="15.5" x14ac:dyDescent="0.35">
      <c r="J380" s="9"/>
      <c r="K380" s="5"/>
      <c r="L380" s="5"/>
      <c r="M380" s="5"/>
      <c r="S380" s="139"/>
      <c r="T380" s="139"/>
      <c r="U380" s="139"/>
    </row>
    <row r="381" spans="10:21" ht="15.5" x14ac:dyDescent="0.35">
      <c r="J381" s="9"/>
      <c r="K381" s="5"/>
      <c r="L381" s="5"/>
      <c r="M381" s="5"/>
      <c r="S381" s="139"/>
      <c r="T381" s="139"/>
      <c r="U381" s="139"/>
    </row>
    <row r="382" spans="10:21" ht="15.5" x14ac:dyDescent="0.35">
      <c r="J382" s="9"/>
      <c r="K382" s="5"/>
      <c r="L382" s="5"/>
      <c r="M382" s="5"/>
      <c r="S382" s="139"/>
      <c r="T382" s="139"/>
      <c r="U382" s="139"/>
    </row>
    <row r="383" spans="10:21" ht="15.5" x14ac:dyDescent="0.35">
      <c r="J383" s="9"/>
      <c r="K383" s="5"/>
      <c r="L383" s="5"/>
      <c r="M383" s="5"/>
      <c r="S383" s="139"/>
      <c r="T383" s="139"/>
      <c r="U383" s="139"/>
    </row>
    <row r="384" spans="10:21" ht="15.5" x14ac:dyDescent="0.35">
      <c r="J384" s="9"/>
      <c r="K384" s="5"/>
      <c r="L384" s="5"/>
      <c r="M384" s="5"/>
      <c r="S384" s="139"/>
      <c r="T384" s="139"/>
      <c r="U384" s="139"/>
    </row>
    <row r="385" spans="10:21" ht="15.5" x14ac:dyDescent="0.35">
      <c r="J385" s="9"/>
      <c r="K385" s="5"/>
      <c r="L385" s="5"/>
      <c r="M385" s="5"/>
      <c r="S385" s="139"/>
      <c r="T385" s="139"/>
      <c r="U385" s="139"/>
    </row>
    <row r="386" spans="10:21" ht="15.5" x14ac:dyDescent="0.35">
      <c r="J386" s="9"/>
      <c r="K386" s="5"/>
      <c r="L386" s="5"/>
      <c r="M386" s="5"/>
      <c r="S386" s="139"/>
      <c r="T386" s="139"/>
      <c r="U386" s="139"/>
    </row>
    <row r="387" spans="10:21" ht="15.5" x14ac:dyDescent="0.35">
      <c r="J387" s="9"/>
      <c r="K387" s="5"/>
      <c r="L387" s="5"/>
      <c r="M387" s="5"/>
      <c r="S387" s="139"/>
      <c r="T387" s="139"/>
      <c r="U387" s="139"/>
    </row>
    <row r="388" spans="10:21" ht="15.5" x14ac:dyDescent="0.35">
      <c r="J388" s="9"/>
      <c r="K388" s="5"/>
      <c r="L388" s="5"/>
      <c r="M388" s="5"/>
      <c r="S388" s="139"/>
      <c r="T388" s="139"/>
      <c r="U388" s="139"/>
    </row>
    <row r="389" spans="10:21" ht="15.5" x14ac:dyDescent="0.35">
      <c r="J389" s="9"/>
      <c r="K389" s="5"/>
      <c r="L389" s="5"/>
      <c r="M389" s="5"/>
      <c r="S389" s="139"/>
      <c r="T389" s="139"/>
      <c r="U389" s="139"/>
    </row>
    <row r="390" spans="10:21" ht="15.5" x14ac:dyDescent="0.35">
      <c r="J390" s="9"/>
      <c r="K390" s="5"/>
      <c r="L390" s="5"/>
      <c r="M390" s="5"/>
      <c r="S390" s="139"/>
      <c r="T390" s="139"/>
      <c r="U390" s="139"/>
    </row>
    <row r="391" spans="10:21" ht="15.5" x14ac:dyDescent="0.35">
      <c r="J391" s="9"/>
      <c r="K391" s="5"/>
      <c r="L391" s="5"/>
      <c r="M391" s="5"/>
      <c r="S391" s="139"/>
      <c r="T391" s="139"/>
      <c r="U391" s="139"/>
    </row>
    <row r="392" spans="10:21" ht="15.5" x14ac:dyDescent="0.35">
      <c r="J392" s="9"/>
      <c r="K392" s="5"/>
      <c r="L392" s="5"/>
      <c r="M392" s="5"/>
      <c r="S392" s="139"/>
      <c r="T392" s="139"/>
      <c r="U392" s="139"/>
    </row>
    <row r="393" spans="10:21" ht="15.5" x14ac:dyDescent="0.35">
      <c r="J393" s="9"/>
      <c r="K393" s="5"/>
      <c r="L393" s="5"/>
      <c r="M393" s="5"/>
      <c r="S393" s="139"/>
      <c r="T393" s="139"/>
      <c r="U393" s="139"/>
    </row>
    <row r="394" spans="10:21" ht="15.5" x14ac:dyDescent="0.35">
      <c r="J394" s="9"/>
      <c r="K394" s="5"/>
      <c r="L394" s="5"/>
      <c r="M394" s="5"/>
      <c r="S394" s="139"/>
      <c r="T394" s="139"/>
      <c r="U394" s="139"/>
    </row>
    <row r="395" spans="10:21" ht="15.5" x14ac:dyDescent="0.35">
      <c r="J395" s="9"/>
      <c r="K395" s="5"/>
      <c r="L395" s="5"/>
      <c r="M395" s="5"/>
      <c r="S395" s="139"/>
      <c r="T395" s="139"/>
      <c r="U395" s="139"/>
    </row>
    <row r="396" spans="10:21" ht="15.5" x14ac:dyDescent="0.35">
      <c r="J396" s="9"/>
      <c r="K396" s="5"/>
      <c r="L396" s="5"/>
      <c r="M396" s="5"/>
      <c r="S396" s="139"/>
      <c r="T396" s="139"/>
      <c r="U396" s="139"/>
    </row>
    <row r="397" spans="10:21" ht="15.5" x14ac:dyDescent="0.35">
      <c r="J397" s="9"/>
      <c r="K397" s="5"/>
      <c r="L397" s="5"/>
      <c r="M397" s="5"/>
      <c r="S397" s="139"/>
      <c r="T397" s="139"/>
      <c r="U397" s="139"/>
    </row>
    <row r="398" spans="10:21" ht="15.5" x14ac:dyDescent="0.35">
      <c r="J398" s="9"/>
      <c r="K398" s="5"/>
      <c r="L398" s="5"/>
      <c r="M398" s="5"/>
      <c r="S398" s="139"/>
      <c r="T398" s="139"/>
      <c r="U398" s="139"/>
    </row>
    <row r="399" spans="10:21" ht="15.5" x14ac:dyDescent="0.35">
      <c r="J399" s="9"/>
      <c r="K399" s="5"/>
      <c r="L399" s="5"/>
      <c r="M399" s="5"/>
      <c r="S399" s="139"/>
      <c r="T399" s="139"/>
      <c r="U399" s="139"/>
    </row>
    <row r="400" spans="10:21" ht="15.5" x14ac:dyDescent="0.35">
      <c r="J400" s="9"/>
      <c r="K400" s="5"/>
      <c r="L400" s="5"/>
      <c r="M400" s="5"/>
      <c r="S400" s="139"/>
      <c r="T400" s="139"/>
      <c r="U400" s="139"/>
    </row>
    <row r="401" spans="10:21" ht="15.5" x14ac:dyDescent="0.35">
      <c r="J401" s="9"/>
      <c r="K401" s="5"/>
      <c r="L401" s="5"/>
      <c r="M401" s="5"/>
      <c r="S401" s="139"/>
      <c r="T401" s="139"/>
      <c r="U401" s="139"/>
    </row>
    <row r="402" spans="10:21" ht="15.5" x14ac:dyDescent="0.35">
      <c r="J402" s="9"/>
      <c r="K402" s="5"/>
      <c r="L402" s="5"/>
      <c r="M402" s="5"/>
      <c r="S402" s="139"/>
      <c r="T402" s="139"/>
      <c r="U402" s="139"/>
    </row>
    <row r="403" spans="10:21" ht="15.5" x14ac:dyDescent="0.35">
      <c r="J403" s="9"/>
      <c r="K403" s="5"/>
      <c r="L403" s="5"/>
      <c r="M403" s="5"/>
      <c r="S403" s="139"/>
      <c r="T403" s="139"/>
      <c r="U403" s="139"/>
    </row>
    <row r="404" spans="10:21" ht="15.5" x14ac:dyDescent="0.35">
      <c r="J404" s="9"/>
      <c r="K404" s="5"/>
      <c r="L404" s="5"/>
      <c r="M404" s="5"/>
      <c r="S404" s="139"/>
      <c r="T404" s="139"/>
      <c r="U404" s="139"/>
    </row>
    <row r="405" spans="10:21" ht="15.5" x14ac:dyDescent="0.35">
      <c r="J405" s="9"/>
      <c r="K405" s="5"/>
      <c r="L405" s="5"/>
      <c r="M405" s="5"/>
      <c r="S405" s="139"/>
      <c r="T405" s="139"/>
      <c r="U405" s="139"/>
    </row>
    <row r="406" spans="10:21" ht="15.5" x14ac:dyDescent="0.35">
      <c r="J406" s="9"/>
      <c r="K406" s="5"/>
      <c r="L406" s="5"/>
      <c r="M406" s="5"/>
      <c r="S406" s="139"/>
      <c r="T406" s="139"/>
      <c r="U406" s="139"/>
    </row>
    <row r="407" spans="10:21" ht="15.5" x14ac:dyDescent="0.35">
      <c r="J407" s="9"/>
      <c r="K407" s="5"/>
      <c r="L407" s="5"/>
      <c r="M407" s="5"/>
      <c r="S407" s="139"/>
      <c r="T407" s="139"/>
      <c r="U407" s="139"/>
    </row>
    <row r="408" spans="10:21" ht="15.5" x14ac:dyDescent="0.35">
      <c r="J408" s="9"/>
      <c r="K408" s="5"/>
      <c r="L408" s="5"/>
      <c r="M408" s="5"/>
      <c r="S408" s="139"/>
      <c r="T408" s="139"/>
      <c r="U408" s="139"/>
    </row>
    <row r="409" spans="10:21" ht="15.5" x14ac:dyDescent="0.35">
      <c r="J409" s="9"/>
      <c r="K409" s="5"/>
      <c r="L409" s="5"/>
      <c r="M409" s="5"/>
      <c r="S409" s="139"/>
      <c r="T409" s="139"/>
      <c r="U409" s="139"/>
    </row>
    <row r="410" spans="10:21" ht="15.5" x14ac:dyDescent="0.35">
      <c r="J410" s="9"/>
      <c r="K410" s="5"/>
      <c r="L410" s="5"/>
      <c r="M410" s="5"/>
      <c r="S410" s="139"/>
      <c r="T410" s="139"/>
      <c r="U410" s="139"/>
    </row>
    <row r="411" spans="10:21" ht="15.5" x14ac:dyDescent="0.35">
      <c r="J411" s="9"/>
      <c r="K411" s="5"/>
      <c r="L411" s="5"/>
      <c r="M411" s="5"/>
      <c r="S411" s="139"/>
      <c r="T411" s="139"/>
      <c r="U411" s="139"/>
    </row>
    <row r="412" spans="10:21" ht="15.5" x14ac:dyDescent="0.35">
      <c r="J412" s="9"/>
      <c r="K412" s="5"/>
      <c r="L412" s="5"/>
      <c r="M412" s="5"/>
      <c r="S412" s="139"/>
      <c r="T412" s="139"/>
      <c r="U412" s="139"/>
    </row>
    <row r="413" spans="10:21" ht="15.5" x14ac:dyDescent="0.35">
      <c r="J413" s="9"/>
      <c r="K413" s="5"/>
      <c r="L413" s="5"/>
      <c r="M413" s="5"/>
      <c r="S413" s="139"/>
      <c r="T413" s="139"/>
      <c r="U413" s="139"/>
    </row>
    <row r="414" spans="10:21" ht="15.5" x14ac:dyDescent="0.35">
      <c r="J414" s="9"/>
      <c r="K414" s="5"/>
      <c r="L414" s="5"/>
      <c r="M414" s="5"/>
      <c r="S414" s="139"/>
      <c r="T414" s="139"/>
      <c r="U414" s="139"/>
    </row>
    <row r="415" spans="10:21" ht="15.5" x14ac:dyDescent="0.35">
      <c r="J415" s="9"/>
      <c r="K415" s="5"/>
      <c r="L415" s="5"/>
      <c r="M415" s="5"/>
      <c r="S415" s="139"/>
      <c r="T415" s="139"/>
      <c r="U415" s="139"/>
    </row>
    <row r="416" spans="10:21" ht="15.5" x14ac:dyDescent="0.35">
      <c r="J416" s="9"/>
      <c r="K416" s="5"/>
      <c r="L416" s="5"/>
      <c r="M416" s="5"/>
      <c r="S416" s="139"/>
      <c r="T416" s="139"/>
      <c r="U416" s="139"/>
    </row>
    <row r="417" spans="10:21" ht="15.5" x14ac:dyDescent="0.35">
      <c r="J417" s="9"/>
      <c r="K417" s="5"/>
      <c r="L417" s="5"/>
      <c r="M417" s="5"/>
      <c r="S417" s="139"/>
      <c r="T417" s="139"/>
      <c r="U417" s="139"/>
    </row>
    <row r="418" spans="10:21" ht="15.5" x14ac:dyDescent="0.35">
      <c r="J418" s="9"/>
      <c r="K418" s="5"/>
      <c r="L418" s="5"/>
      <c r="M418" s="5"/>
      <c r="S418" s="139"/>
      <c r="T418" s="139"/>
      <c r="U418" s="139"/>
    </row>
    <row r="419" spans="10:21" ht="15.5" x14ac:dyDescent="0.35">
      <c r="J419" s="9"/>
      <c r="K419" s="5"/>
      <c r="L419" s="5"/>
      <c r="M419" s="5"/>
      <c r="S419" s="139"/>
      <c r="T419" s="139"/>
      <c r="U419" s="139"/>
    </row>
    <row r="420" spans="10:21" ht="15.5" x14ac:dyDescent="0.35">
      <c r="J420" s="9"/>
      <c r="K420" s="5"/>
      <c r="L420" s="5"/>
      <c r="M420" s="5"/>
      <c r="S420" s="139"/>
      <c r="T420" s="139"/>
      <c r="U420" s="139"/>
    </row>
    <row r="421" spans="10:21" ht="15.5" x14ac:dyDescent="0.35">
      <c r="J421" s="9"/>
      <c r="K421" s="5"/>
      <c r="L421" s="5"/>
      <c r="M421" s="5"/>
      <c r="S421" s="139"/>
      <c r="T421" s="139"/>
      <c r="U421" s="139"/>
    </row>
    <row r="422" spans="10:21" ht="15.5" x14ac:dyDescent="0.35">
      <c r="J422" s="9"/>
      <c r="K422" s="5"/>
      <c r="L422" s="5"/>
      <c r="M422" s="5"/>
      <c r="S422" s="139"/>
      <c r="T422" s="139"/>
      <c r="U422" s="139"/>
    </row>
    <row r="423" spans="10:21" ht="15.5" x14ac:dyDescent="0.35">
      <c r="J423" s="9"/>
      <c r="K423" s="5"/>
      <c r="L423" s="5"/>
      <c r="M423" s="5"/>
      <c r="S423" s="139"/>
      <c r="T423" s="139"/>
      <c r="U423" s="139"/>
    </row>
    <row r="424" spans="10:21" ht="15.5" x14ac:dyDescent="0.35">
      <c r="J424" s="9"/>
      <c r="K424" s="5"/>
      <c r="L424" s="5"/>
      <c r="M424" s="5"/>
      <c r="S424" s="139"/>
      <c r="T424" s="139"/>
      <c r="U424" s="139"/>
    </row>
    <row r="425" spans="10:21" ht="15.5" x14ac:dyDescent="0.35">
      <c r="J425" s="9"/>
      <c r="K425" s="5"/>
      <c r="L425" s="5"/>
      <c r="M425" s="5"/>
      <c r="S425" s="139"/>
      <c r="T425" s="139"/>
      <c r="U425" s="139"/>
    </row>
    <row r="426" spans="10:21" ht="15.5" x14ac:dyDescent="0.35">
      <c r="J426" s="9"/>
      <c r="K426" s="5"/>
      <c r="L426" s="5"/>
      <c r="M426" s="5"/>
      <c r="S426" s="139"/>
      <c r="T426" s="139"/>
      <c r="U426" s="139"/>
    </row>
    <row r="427" spans="10:21" ht="15.5" x14ac:dyDescent="0.35">
      <c r="J427" s="9"/>
      <c r="K427" s="5"/>
      <c r="L427" s="5"/>
      <c r="M427" s="5"/>
      <c r="S427" s="139"/>
      <c r="T427" s="139"/>
      <c r="U427" s="139"/>
    </row>
    <row r="428" spans="10:21" ht="15.5" x14ac:dyDescent="0.35">
      <c r="J428" s="9"/>
      <c r="K428" s="5"/>
      <c r="L428" s="5"/>
      <c r="M428" s="5"/>
      <c r="S428" s="139"/>
      <c r="T428" s="139"/>
      <c r="U428" s="139"/>
    </row>
    <row r="429" spans="10:21" ht="15.5" x14ac:dyDescent="0.35">
      <c r="J429" s="9"/>
      <c r="K429" s="5"/>
      <c r="L429" s="5"/>
      <c r="M429" s="5"/>
      <c r="S429" s="139"/>
      <c r="T429" s="139"/>
      <c r="U429" s="139"/>
    </row>
    <row r="430" spans="10:21" ht="15.5" x14ac:dyDescent="0.35">
      <c r="J430" s="9"/>
      <c r="K430" s="5"/>
      <c r="L430" s="5"/>
      <c r="M430" s="5"/>
      <c r="S430" s="139"/>
      <c r="T430" s="139"/>
      <c r="U430" s="139"/>
    </row>
    <row r="431" spans="10:21" ht="15.5" x14ac:dyDescent="0.35">
      <c r="J431" s="9"/>
      <c r="K431" s="5"/>
      <c r="L431" s="5"/>
      <c r="M431" s="5"/>
      <c r="S431" s="139"/>
      <c r="T431" s="139"/>
      <c r="U431" s="139"/>
    </row>
    <row r="432" spans="10:21" ht="15.5" x14ac:dyDescent="0.35">
      <c r="J432" s="9"/>
      <c r="K432" s="5"/>
      <c r="L432" s="5"/>
      <c r="M432" s="5"/>
      <c r="S432" s="139"/>
      <c r="T432" s="139"/>
      <c r="U432" s="139"/>
    </row>
    <row r="433" spans="10:21" ht="15.5" x14ac:dyDescent="0.35">
      <c r="J433" s="9"/>
      <c r="K433" s="5"/>
      <c r="L433" s="5"/>
      <c r="M433" s="5"/>
      <c r="S433" s="139"/>
      <c r="T433" s="139"/>
      <c r="U433" s="139"/>
    </row>
    <row r="434" spans="10:21" ht="15.5" x14ac:dyDescent="0.35">
      <c r="J434" s="9"/>
      <c r="K434" s="5"/>
      <c r="L434" s="5"/>
      <c r="M434" s="5"/>
      <c r="S434" s="139"/>
      <c r="T434" s="139"/>
      <c r="U434" s="139"/>
    </row>
    <row r="435" spans="10:21" ht="15.5" x14ac:dyDescent="0.35">
      <c r="J435" s="9"/>
      <c r="K435" s="5"/>
      <c r="L435" s="5"/>
      <c r="M435" s="5"/>
      <c r="S435" s="139"/>
      <c r="T435" s="139"/>
      <c r="U435" s="139"/>
    </row>
    <row r="436" spans="10:21" ht="15.5" x14ac:dyDescent="0.35">
      <c r="J436" s="9"/>
      <c r="K436" s="5"/>
      <c r="L436" s="5"/>
      <c r="M436" s="5"/>
      <c r="S436" s="139"/>
      <c r="T436" s="139"/>
      <c r="U436" s="139"/>
    </row>
    <row r="437" spans="10:21" ht="15.5" x14ac:dyDescent="0.35">
      <c r="J437" s="9"/>
      <c r="K437" s="5"/>
      <c r="L437" s="5"/>
      <c r="M437" s="5"/>
      <c r="S437" s="139"/>
      <c r="T437" s="139"/>
      <c r="U437" s="139"/>
    </row>
    <row r="438" spans="10:21" ht="15.5" x14ac:dyDescent="0.35">
      <c r="J438" s="9"/>
      <c r="K438" s="5"/>
      <c r="L438" s="5"/>
      <c r="M438" s="5"/>
      <c r="S438" s="139"/>
      <c r="T438" s="139"/>
      <c r="U438" s="139"/>
    </row>
    <row r="439" spans="10:21" ht="15.5" x14ac:dyDescent="0.35">
      <c r="J439" s="9"/>
      <c r="K439" s="5"/>
      <c r="L439" s="5"/>
      <c r="M439" s="5"/>
      <c r="S439" s="139"/>
      <c r="T439" s="139"/>
      <c r="U439" s="139"/>
    </row>
    <row r="440" spans="10:21" ht="15.5" x14ac:dyDescent="0.35">
      <c r="J440" s="9"/>
      <c r="K440" s="5"/>
      <c r="L440" s="5"/>
      <c r="M440" s="5"/>
      <c r="S440" s="139"/>
      <c r="T440" s="139"/>
      <c r="U440" s="139"/>
    </row>
    <row r="441" spans="10:21" ht="15.5" x14ac:dyDescent="0.35">
      <c r="J441" s="9"/>
      <c r="K441" s="5"/>
      <c r="L441" s="5"/>
      <c r="M441" s="5"/>
      <c r="S441" s="139"/>
      <c r="T441" s="139"/>
      <c r="U441" s="139"/>
    </row>
    <row r="442" spans="10:21" ht="15.5" x14ac:dyDescent="0.35">
      <c r="J442" s="9"/>
      <c r="K442" s="5"/>
      <c r="L442" s="5"/>
      <c r="M442" s="5"/>
      <c r="S442" s="139"/>
      <c r="T442" s="139"/>
      <c r="U442" s="139"/>
    </row>
    <row r="443" spans="10:21" ht="15.5" x14ac:dyDescent="0.35">
      <c r="J443" s="9"/>
      <c r="K443" s="5"/>
      <c r="L443" s="5"/>
      <c r="M443" s="5"/>
      <c r="S443" s="139"/>
      <c r="T443" s="139"/>
      <c r="U443" s="139"/>
    </row>
    <row r="444" spans="10:21" ht="15.5" x14ac:dyDescent="0.35">
      <c r="J444" s="9"/>
      <c r="K444" s="5"/>
      <c r="L444" s="5"/>
      <c r="M444" s="5"/>
      <c r="S444" s="139"/>
      <c r="T444" s="139"/>
      <c r="U444" s="139"/>
    </row>
    <row r="445" spans="10:21" ht="15.5" x14ac:dyDescent="0.35">
      <c r="J445" s="9"/>
      <c r="K445" s="5"/>
      <c r="L445" s="5"/>
      <c r="M445" s="5"/>
      <c r="S445" s="139"/>
      <c r="T445" s="139"/>
      <c r="U445" s="139"/>
    </row>
    <row r="446" spans="10:21" ht="15.5" x14ac:dyDescent="0.35">
      <c r="J446" s="9"/>
      <c r="K446" s="5"/>
      <c r="L446" s="5"/>
      <c r="M446" s="5"/>
      <c r="S446" s="139"/>
      <c r="T446" s="139"/>
      <c r="U446" s="139"/>
    </row>
    <row r="447" spans="10:21" ht="15.5" x14ac:dyDescent="0.35">
      <c r="J447" s="9"/>
      <c r="K447" s="5"/>
      <c r="L447" s="5"/>
      <c r="M447" s="5"/>
      <c r="S447" s="139"/>
      <c r="T447" s="139"/>
      <c r="U447" s="139"/>
    </row>
    <row r="448" spans="10:21" ht="15.5" x14ac:dyDescent="0.35">
      <c r="J448" s="9"/>
      <c r="K448" s="5"/>
      <c r="L448" s="5"/>
      <c r="M448" s="5"/>
      <c r="S448" s="139"/>
      <c r="T448" s="139"/>
      <c r="U448" s="139"/>
    </row>
    <row r="449" spans="10:21" ht="15.5" x14ac:dyDescent="0.35">
      <c r="J449" s="9"/>
      <c r="K449" s="5"/>
      <c r="L449" s="5"/>
      <c r="M449" s="5"/>
      <c r="S449" s="139"/>
      <c r="T449" s="139"/>
      <c r="U449" s="139"/>
    </row>
    <row r="450" spans="10:21" ht="15.5" x14ac:dyDescent="0.35">
      <c r="J450" s="9"/>
      <c r="K450" s="5"/>
      <c r="L450" s="5"/>
      <c r="M450" s="5"/>
      <c r="S450" s="139"/>
      <c r="T450" s="139"/>
      <c r="U450" s="139"/>
    </row>
    <row r="451" spans="10:21" ht="15.5" x14ac:dyDescent="0.35">
      <c r="J451" s="9"/>
      <c r="K451" s="5"/>
      <c r="L451" s="5"/>
      <c r="M451" s="5"/>
      <c r="S451" s="139"/>
      <c r="T451" s="139"/>
      <c r="U451" s="139"/>
    </row>
    <row r="452" spans="10:21" ht="15.5" x14ac:dyDescent="0.35">
      <c r="J452" s="9"/>
      <c r="K452" s="5"/>
      <c r="L452" s="5"/>
      <c r="M452" s="5"/>
      <c r="S452" s="139"/>
      <c r="T452" s="139"/>
      <c r="U452" s="139"/>
    </row>
    <row r="453" spans="10:21" ht="15.5" x14ac:dyDescent="0.35">
      <c r="J453" s="9"/>
      <c r="K453" s="5"/>
      <c r="L453" s="5"/>
      <c r="M453" s="5"/>
      <c r="S453" s="139"/>
      <c r="T453" s="139"/>
      <c r="U453" s="139"/>
    </row>
    <row r="454" spans="10:21" ht="15.5" x14ac:dyDescent="0.35">
      <c r="J454" s="9"/>
      <c r="K454" s="5"/>
      <c r="L454" s="5"/>
      <c r="M454" s="5"/>
      <c r="S454" s="139"/>
      <c r="T454" s="139"/>
      <c r="U454" s="139"/>
    </row>
    <row r="455" spans="10:21" ht="15.5" x14ac:dyDescent="0.35">
      <c r="J455" s="9"/>
      <c r="K455" s="5"/>
      <c r="L455" s="5"/>
      <c r="M455" s="5"/>
      <c r="S455" s="139"/>
      <c r="T455" s="139"/>
      <c r="U455" s="139"/>
    </row>
    <row r="456" spans="10:21" ht="15.5" x14ac:dyDescent="0.35">
      <c r="J456" s="9"/>
      <c r="K456" s="5"/>
      <c r="L456" s="5"/>
      <c r="M456" s="5"/>
      <c r="S456" s="139"/>
      <c r="T456" s="139"/>
      <c r="U456" s="139"/>
    </row>
    <row r="457" spans="10:21" ht="15.5" x14ac:dyDescent="0.35">
      <c r="J457" s="9"/>
      <c r="K457" s="5"/>
      <c r="L457" s="5"/>
      <c r="M457" s="5"/>
      <c r="S457" s="139"/>
      <c r="T457" s="139"/>
      <c r="U457" s="139"/>
    </row>
    <row r="458" spans="10:21" ht="15.5" x14ac:dyDescent="0.35">
      <c r="J458" s="9"/>
      <c r="K458" s="5"/>
      <c r="L458" s="5"/>
      <c r="M458" s="5"/>
      <c r="S458" s="139"/>
      <c r="T458" s="139"/>
      <c r="U458" s="139"/>
    </row>
    <row r="459" spans="10:21" ht="15.5" x14ac:dyDescent="0.35">
      <c r="J459" s="9"/>
      <c r="K459" s="5"/>
      <c r="L459" s="5"/>
      <c r="M459" s="5"/>
      <c r="S459" s="139"/>
      <c r="T459" s="139"/>
      <c r="U459" s="139"/>
    </row>
    <row r="460" spans="10:21" ht="15.5" x14ac:dyDescent="0.35">
      <c r="J460" s="9"/>
      <c r="K460" s="5"/>
      <c r="L460" s="5"/>
      <c r="M460" s="5"/>
      <c r="S460" s="139"/>
      <c r="T460" s="139"/>
      <c r="U460" s="139"/>
    </row>
    <row r="461" spans="10:21" ht="15.5" x14ac:dyDescent="0.35">
      <c r="J461" s="9"/>
      <c r="K461" s="5"/>
      <c r="L461" s="5"/>
      <c r="M461" s="5"/>
      <c r="S461" s="139"/>
      <c r="T461" s="139"/>
      <c r="U461" s="139"/>
    </row>
    <row r="462" spans="10:21" ht="15.5" x14ac:dyDescent="0.35">
      <c r="J462" s="9"/>
      <c r="K462" s="5"/>
      <c r="L462" s="5"/>
      <c r="M462" s="5"/>
      <c r="S462" s="139"/>
      <c r="T462" s="139"/>
      <c r="U462" s="139"/>
    </row>
    <row r="463" spans="10:21" ht="15.5" x14ac:dyDescent="0.35">
      <c r="J463" s="9"/>
      <c r="K463" s="5"/>
      <c r="L463" s="5"/>
      <c r="M463" s="5"/>
      <c r="S463" s="139"/>
      <c r="T463" s="139"/>
      <c r="U463" s="139"/>
    </row>
    <row r="464" spans="10:21" ht="15.5" x14ac:dyDescent="0.35">
      <c r="J464" s="9"/>
      <c r="K464" s="5"/>
      <c r="L464" s="5"/>
      <c r="M464" s="5"/>
      <c r="S464" s="139"/>
      <c r="T464" s="139"/>
      <c r="U464" s="139"/>
    </row>
    <row r="465" spans="10:21" ht="15.5" x14ac:dyDescent="0.35">
      <c r="J465" s="9"/>
      <c r="K465" s="5"/>
      <c r="L465" s="5"/>
      <c r="M465" s="5"/>
      <c r="S465" s="139"/>
      <c r="T465" s="139"/>
      <c r="U465" s="139"/>
    </row>
    <row r="466" spans="10:21" ht="15.5" x14ac:dyDescent="0.35">
      <c r="J466" s="9"/>
      <c r="K466" s="5"/>
      <c r="L466" s="5"/>
      <c r="M466" s="5"/>
      <c r="S466" s="139"/>
      <c r="T466" s="139"/>
      <c r="U466" s="139"/>
    </row>
    <row r="467" spans="10:21" ht="15.5" x14ac:dyDescent="0.35">
      <c r="J467" s="9"/>
      <c r="K467" s="5"/>
      <c r="L467" s="5"/>
      <c r="M467" s="5"/>
      <c r="S467" s="139"/>
      <c r="T467" s="139"/>
      <c r="U467" s="139"/>
    </row>
    <row r="468" spans="10:21" ht="15.5" x14ac:dyDescent="0.35">
      <c r="J468" s="9"/>
      <c r="K468" s="5"/>
      <c r="L468" s="5"/>
      <c r="M468" s="5"/>
      <c r="S468" s="139"/>
      <c r="T468" s="139"/>
      <c r="U468" s="139"/>
    </row>
    <row r="469" spans="10:21" ht="15.5" x14ac:dyDescent="0.35">
      <c r="J469" s="9"/>
      <c r="K469" s="5"/>
      <c r="L469" s="5"/>
      <c r="M469" s="5"/>
      <c r="S469" s="139"/>
      <c r="T469" s="139"/>
      <c r="U469" s="139"/>
    </row>
    <row r="470" spans="10:21" ht="15.5" x14ac:dyDescent="0.35">
      <c r="J470" s="9"/>
      <c r="K470" s="5"/>
      <c r="L470" s="5"/>
      <c r="M470" s="5"/>
      <c r="S470" s="139"/>
      <c r="T470" s="139"/>
      <c r="U470" s="139"/>
    </row>
    <row r="471" spans="10:21" ht="15.5" x14ac:dyDescent="0.35">
      <c r="J471" s="9"/>
      <c r="K471" s="5"/>
      <c r="L471" s="5"/>
      <c r="M471" s="5"/>
      <c r="S471" s="139"/>
      <c r="T471" s="139"/>
      <c r="U471" s="139"/>
    </row>
    <row r="472" spans="10:21" ht="15.5" x14ac:dyDescent="0.35">
      <c r="J472" s="9"/>
      <c r="K472" s="5"/>
      <c r="L472" s="5"/>
      <c r="M472" s="5"/>
      <c r="S472" s="139"/>
      <c r="T472" s="139"/>
      <c r="U472" s="139"/>
    </row>
    <row r="473" spans="10:21" ht="15.5" x14ac:dyDescent="0.35">
      <c r="J473" s="9"/>
      <c r="K473" s="5"/>
      <c r="L473" s="5"/>
      <c r="M473" s="5"/>
      <c r="S473" s="139"/>
      <c r="T473" s="139"/>
      <c r="U473" s="139"/>
    </row>
    <row r="474" spans="10:21" ht="15.5" x14ac:dyDescent="0.35">
      <c r="J474" s="9"/>
      <c r="K474" s="5"/>
      <c r="L474" s="5"/>
      <c r="M474" s="5"/>
      <c r="S474" s="139"/>
      <c r="T474" s="139"/>
      <c r="U474" s="139"/>
    </row>
    <row r="475" spans="10:21" ht="15.5" x14ac:dyDescent="0.35">
      <c r="J475" s="9"/>
      <c r="K475" s="5"/>
      <c r="L475" s="5"/>
      <c r="M475" s="5"/>
      <c r="S475" s="139"/>
      <c r="T475" s="139"/>
      <c r="U475" s="139"/>
    </row>
    <row r="476" spans="10:21" ht="15.5" x14ac:dyDescent="0.35">
      <c r="J476" s="9"/>
      <c r="K476" s="5"/>
      <c r="L476" s="5"/>
      <c r="M476" s="5"/>
      <c r="S476" s="139"/>
      <c r="T476" s="139"/>
      <c r="U476" s="139"/>
    </row>
    <row r="477" spans="10:21" ht="15.5" x14ac:dyDescent="0.35">
      <c r="J477" s="9"/>
      <c r="K477" s="5"/>
      <c r="L477" s="5"/>
      <c r="M477" s="5"/>
      <c r="S477" s="139"/>
      <c r="T477" s="139"/>
      <c r="U477" s="139"/>
    </row>
    <row r="478" spans="10:21" ht="15.5" x14ac:dyDescent="0.35">
      <c r="J478" s="9"/>
      <c r="K478" s="5"/>
      <c r="L478" s="5"/>
      <c r="M478" s="5"/>
      <c r="S478" s="139"/>
      <c r="T478" s="139"/>
      <c r="U478" s="139"/>
    </row>
    <row r="479" spans="10:21" ht="15.5" x14ac:dyDescent="0.35">
      <c r="J479" s="9"/>
      <c r="K479" s="5"/>
      <c r="L479" s="5"/>
      <c r="M479" s="5"/>
      <c r="S479" s="139"/>
      <c r="T479" s="139"/>
      <c r="U479" s="139"/>
    </row>
    <row r="480" spans="10:21" ht="15.5" x14ac:dyDescent="0.35">
      <c r="J480" s="9"/>
      <c r="K480" s="5"/>
      <c r="L480" s="5"/>
      <c r="M480" s="5"/>
      <c r="S480" s="139"/>
      <c r="T480" s="139"/>
      <c r="U480" s="139"/>
    </row>
    <row r="481" spans="10:21" ht="15.5" x14ac:dyDescent="0.35">
      <c r="J481" s="9"/>
      <c r="K481" s="5"/>
      <c r="L481" s="5"/>
      <c r="M481" s="5"/>
      <c r="S481" s="139"/>
      <c r="T481" s="139"/>
      <c r="U481" s="139"/>
    </row>
    <row r="482" spans="10:21" ht="15.5" x14ac:dyDescent="0.35">
      <c r="J482" s="9"/>
      <c r="K482" s="5"/>
      <c r="L482" s="5"/>
      <c r="M482" s="5"/>
      <c r="S482" s="139"/>
      <c r="T482" s="139"/>
      <c r="U482" s="139"/>
    </row>
    <row r="483" spans="10:21" ht="15.5" x14ac:dyDescent="0.35">
      <c r="J483" s="9"/>
      <c r="K483" s="5"/>
      <c r="L483" s="5"/>
      <c r="M483" s="5"/>
      <c r="S483" s="139"/>
      <c r="T483" s="139"/>
      <c r="U483" s="139"/>
    </row>
    <row r="484" spans="10:21" ht="15.5" x14ac:dyDescent="0.35">
      <c r="J484" s="9"/>
      <c r="K484" s="5"/>
      <c r="L484" s="5"/>
      <c r="M484" s="5"/>
      <c r="S484" s="139"/>
      <c r="T484" s="139"/>
      <c r="U484" s="139"/>
    </row>
    <row r="485" spans="10:21" ht="15.5" x14ac:dyDescent="0.35">
      <c r="J485" s="9"/>
      <c r="K485" s="5"/>
      <c r="L485" s="5"/>
      <c r="M485" s="5"/>
      <c r="S485" s="139"/>
      <c r="T485" s="139"/>
      <c r="U485" s="139"/>
    </row>
    <row r="486" spans="10:21" ht="15.5" x14ac:dyDescent="0.35">
      <c r="J486" s="9"/>
      <c r="K486" s="5"/>
      <c r="L486" s="5"/>
      <c r="M486" s="5"/>
      <c r="S486" s="139"/>
      <c r="T486" s="139"/>
      <c r="U486" s="139"/>
    </row>
    <row r="487" spans="10:21" ht="15.5" x14ac:dyDescent="0.35">
      <c r="J487" s="9"/>
      <c r="K487" s="5"/>
      <c r="L487" s="5"/>
      <c r="M487" s="5"/>
      <c r="S487" s="139"/>
      <c r="T487" s="139"/>
      <c r="U487" s="139"/>
    </row>
    <row r="488" spans="10:21" ht="15.5" x14ac:dyDescent="0.35">
      <c r="J488" s="9"/>
      <c r="K488" s="5"/>
      <c r="L488" s="5"/>
      <c r="M488" s="5"/>
      <c r="S488" s="139"/>
      <c r="T488" s="139"/>
      <c r="U488" s="139"/>
    </row>
    <row r="489" spans="10:21" ht="15.5" x14ac:dyDescent="0.35">
      <c r="J489" s="9"/>
      <c r="K489" s="5"/>
      <c r="L489" s="5"/>
      <c r="M489" s="5"/>
      <c r="S489" s="139"/>
      <c r="T489" s="139"/>
      <c r="U489" s="139"/>
    </row>
    <row r="490" spans="10:21" ht="15.5" x14ac:dyDescent="0.35">
      <c r="J490" s="9"/>
      <c r="K490" s="5"/>
      <c r="L490" s="5"/>
      <c r="M490" s="5"/>
      <c r="S490" s="139"/>
      <c r="T490" s="139"/>
      <c r="U490" s="139"/>
    </row>
    <row r="491" spans="10:21" ht="15.5" x14ac:dyDescent="0.35">
      <c r="J491" s="9"/>
      <c r="K491" s="5"/>
      <c r="L491" s="5"/>
      <c r="M491" s="5"/>
      <c r="S491" s="139"/>
      <c r="T491" s="139"/>
      <c r="U491" s="139"/>
    </row>
    <row r="492" spans="10:21" ht="15.5" x14ac:dyDescent="0.35">
      <c r="J492" s="9"/>
      <c r="K492" s="5"/>
      <c r="L492" s="5"/>
      <c r="M492" s="5"/>
      <c r="S492" s="139"/>
      <c r="T492" s="139"/>
      <c r="U492" s="139"/>
    </row>
    <row r="493" spans="10:21" ht="15.5" x14ac:dyDescent="0.35">
      <c r="J493" s="9"/>
      <c r="K493" s="5"/>
      <c r="L493" s="5"/>
      <c r="M493" s="5"/>
      <c r="S493" s="139"/>
      <c r="T493" s="139"/>
      <c r="U493" s="139"/>
    </row>
    <row r="494" spans="10:21" ht="15.5" x14ac:dyDescent="0.35">
      <c r="J494" s="9"/>
      <c r="K494" s="5"/>
      <c r="L494" s="5"/>
      <c r="M494" s="5"/>
      <c r="S494" s="139"/>
      <c r="T494" s="139"/>
      <c r="U494" s="139"/>
    </row>
    <row r="495" spans="10:21" ht="15.5" x14ac:dyDescent="0.35">
      <c r="J495" s="9"/>
      <c r="K495" s="5"/>
      <c r="L495" s="5"/>
      <c r="M495" s="5"/>
      <c r="S495" s="139"/>
      <c r="T495" s="139"/>
      <c r="U495" s="139"/>
    </row>
    <row r="496" spans="10:21" ht="15.5" x14ac:dyDescent="0.35">
      <c r="J496" s="9"/>
      <c r="K496" s="5"/>
      <c r="L496" s="5"/>
      <c r="M496" s="5"/>
      <c r="S496" s="139"/>
      <c r="T496" s="139"/>
      <c r="U496" s="139"/>
    </row>
    <row r="497" spans="10:21" ht="15.5" x14ac:dyDescent="0.35">
      <c r="J497" s="9"/>
      <c r="K497" s="5"/>
      <c r="L497" s="5"/>
      <c r="M497" s="5"/>
      <c r="S497" s="139"/>
      <c r="T497" s="139"/>
      <c r="U497" s="139"/>
    </row>
    <row r="498" spans="10:21" ht="15.5" x14ac:dyDescent="0.35">
      <c r="J498" s="9"/>
      <c r="K498" s="5"/>
      <c r="L498" s="5"/>
      <c r="M498" s="5"/>
      <c r="S498" s="139"/>
      <c r="T498" s="139"/>
      <c r="U498" s="139"/>
    </row>
    <row r="499" spans="10:21" ht="15.5" x14ac:dyDescent="0.35">
      <c r="J499" s="9"/>
      <c r="K499" s="5"/>
      <c r="L499" s="5"/>
      <c r="M499" s="5"/>
      <c r="S499" s="139"/>
      <c r="T499" s="139"/>
      <c r="U499" s="139"/>
    </row>
    <row r="500" spans="10:21" ht="15.5" x14ac:dyDescent="0.35">
      <c r="J500" s="9"/>
      <c r="K500" s="5"/>
      <c r="L500" s="5"/>
      <c r="M500" s="5"/>
      <c r="S500" s="139"/>
      <c r="T500" s="139"/>
      <c r="U500" s="139"/>
    </row>
    <row r="501" spans="10:21" ht="15.5" x14ac:dyDescent="0.35">
      <c r="J501" s="9"/>
      <c r="K501" s="5"/>
      <c r="L501" s="5"/>
      <c r="M501" s="5"/>
      <c r="S501" s="139"/>
      <c r="T501" s="139"/>
      <c r="U501" s="139"/>
    </row>
    <row r="502" spans="10:21" ht="15.5" x14ac:dyDescent="0.35">
      <c r="J502" s="9"/>
      <c r="K502" s="5"/>
      <c r="L502" s="5"/>
      <c r="M502" s="5"/>
      <c r="S502" s="139"/>
      <c r="T502" s="139"/>
      <c r="U502" s="139"/>
    </row>
    <row r="503" spans="10:21" ht="15.5" x14ac:dyDescent="0.35">
      <c r="J503" s="9"/>
      <c r="K503" s="5"/>
      <c r="L503" s="5"/>
      <c r="M503" s="5"/>
      <c r="S503" s="139"/>
      <c r="T503" s="139"/>
      <c r="U503" s="139"/>
    </row>
    <row r="504" spans="10:21" ht="15.5" x14ac:dyDescent="0.35">
      <c r="J504" s="9"/>
      <c r="K504" s="5"/>
      <c r="L504" s="5"/>
      <c r="M504" s="5"/>
      <c r="S504" s="139"/>
      <c r="T504" s="139"/>
      <c r="U504" s="139"/>
    </row>
    <row r="505" spans="10:21" ht="15.5" x14ac:dyDescent="0.35">
      <c r="J505" s="9"/>
      <c r="K505" s="5"/>
      <c r="L505" s="5"/>
      <c r="M505" s="5"/>
      <c r="S505" s="139"/>
      <c r="T505" s="139"/>
      <c r="U505" s="139"/>
    </row>
    <row r="506" spans="10:21" ht="15.5" x14ac:dyDescent="0.35">
      <c r="J506" s="9"/>
      <c r="K506" s="5"/>
      <c r="L506" s="5"/>
      <c r="M506" s="5"/>
      <c r="S506" s="139"/>
      <c r="T506" s="139"/>
      <c r="U506" s="139"/>
    </row>
    <row r="507" spans="10:21" ht="15.5" x14ac:dyDescent="0.35">
      <c r="J507" s="9"/>
      <c r="K507" s="5"/>
      <c r="L507" s="5"/>
      <c r="M507" s="5"/>
      <c r="S507" s="139"/>
      <c r="T507" s="139"/>
      <c r="U507" s="139"/>
    </row>
    <row r="508" spans="10:21" ht="15.5" x14ac:dyDescent="0.35">
      <c r="J508" s="9"/>
      <c r="K508" s="5"/>
      <c r="L508" s="5"/>
      <c r="M508" s="5"/>
      <c r="S508" s="139"/>
      <c r="T508" s="139"/>
      <c r="U508" s="139"/>
    </row>
    <row r="509" spans="10:21" ht="15.5" x14ac:dyDescent="0.35">
      <c r="J509" s="9"/>
      <c r="K509" s="5"/>
      <c r="L509" s="5"/>
      <c r="M509" s="5"/>
      <c r="S509" s="139"/>
      <c r="T509" s="139"/>
      <c r="U509" s="139"/>
    </row>
    <row r="510" spans="10:21" ht="15.5" x14ac:dyDescent="0.35">
      <c r="J510" s="9"/>
      <c r="K510" s="5"/>
      <c r="L510" s="5"/>
      <c r="M510" s="5"/>
      <c r="S510" s="139"/>
      <c r="T510" s="139"/>
      <c r="U510" s="139"/>
    </row>
    <row r="511" spans="10:21" ht="15.5" x14ac:dyDescent="0.35">
      <c r="J511" s="9"/>
      <c r="K511" s="5"/>
      <c r="L511" s="5"/>
      <c r="M511" s="5"/>
      <c r="S511" s="139"/>
      <c r="T511" s="139"/>
      <c r="U511" s="139"/>
    </row>
    <row r="512" spans="10:21" ht="15.5" x14ac:dyDescent="0.35">
      <c r="J512" s="9"/>
      <c r="K512" s="5"/>
      <c r="L512" s="5"/>
      <c r="M512" s="5"/>
      <c r="S512" s="139"/>
      <c r="T512" s="139"/>
      <c r="U512" s="139"/>
    </row>
    <row r="513" spans="10:21" ht="15.5" x14ac:dyDescent="0.35">
      <c r="J513" s="9"/>
      <c r="K513" s="5"/>
      <c r="L513" s="5"/>
      <c r="M513" s="5"/>
      <c r="S513" s="139"/>
      <c r="T513" s="139"/>
      <c r="U513" s="139"/>
    </row>
    <row r="514" spans="10:21" ht="15.5" x14ac:dyDescent="0.35">
      <c r="J514" s="9"/>
      <c r="K514" s="5"/>
      <c r="L514" s="5"/>
      <c r="M514" s="5"/>
      <c r="S514" s="139"/>
      <c r="T514" s="139"/>
      <c r="U514" s="139"/>
    </row>
    <row r="515" spans="10:21" ht="15.5" x14ac:dyDescent="0.35">
      <c r="J515" s="9"/>
      <c r="K515" s="5"/>
      <c r="L515" s="5"/>
      <c r="M515" s="5"/>
      <c r="S515" s="139"/>
      <c r="T515" s="139"/>
      <c r="U515" s="139"/>
    </row>
    <row r="516" spans="10:21" ht="15.5" x14ac:dyDescent="0.35">
      <c r="J516" s="9"/>
      <c r="K516" s="5"/>
      <c r="L516" s="5"/>
      <c r="M516" s="5"/>
      <c r="S516" s="139"/>
      <c r="T516" s="139"/>
      <c r="U516" s="139"/>
    </row>
    <row r="517" spans="10:21" ht="15.5" x14ac:dyDescent="0.35">
      <c r="J517" s="9"/>
      <c r="K517" s="5"/>
      <c r="L517" s="5"/>
      <c r="M517" s="5"/>
      <c r="S517" s="139"/>
      <c r="T517" s="139"/>
      <c r="U517" s="139"/>
    </row>
    <row r="518" spans="10:21" ht="15.5" x14ac:dyDescent="0.35">
      <c r="J518" s="9"/>
      <c r="K518" s="5"/>
      <c r="L518" s="5"/>
      <c r="M518" s="5"/>
      <c r="S518" s="139"/>
      <c r="T518" s="139"/>
      <c r="U518" s="139"/>
    </row>
    <row r="519" spans="10:21" ht="15.5" x14ac:dyDescent="0.35">
      <c r="J519" s="9"/>
      <c r="K519" s="5"/>
      <c r="L519" s="5"/>
      <c r="M519" s="5"/>
      <c r="S519" s="139"/>
      <c r="T519" s="139"/>
      <c r="U519" s="139"/>
    </row>
    <row r="520" spans="10:21" ht="15.5" x14ac:dyDescent="0.35">
      <c r="J520" s="9"/>
      <c r="K520" s="5"/>
      <c r="L520" s="5"/>
      <c r="M520" s="5"/>
      <c r="S520" s="139"/>
      <c r="T520" s="139"/>
      <c r="U520" s="139"/>
    </row>
    <row r="521" spans="10:21" ht="15.5" x14ac:dyDescent="0.35">
      <c r="J521" s="9"/>
      <c r="K521" s="5"/>
      <c r="L521" s="5"/>
      <c r="M521" s="5"/>
      <c r="S521" s="139"/>
      <c r="T521" s="139"/>
      <c r="U521" s="139"/>
    </row>
    <row r="522" spans="10:21" ht="15.5" x14ac:dyDescent="0.35">
      <c r="J522" s="9"/>
      <c r="K522" s="5"/>
      <c r="L522" s="5"/>
      <c r="M522" s="5"/>
      <c r="S522" s="139"/>
      <c r="T522" s="139"/>
      <c r="U522" s="139"/>
    </row>
    <row r="523" spans="10:21" ht="15.5" x14ac:dyDescent="0.35">
      <c r="J523" s="9"/>
      <c r="K523" s="5"/>
      <c r="L523" s="5"/>
      <c r="M523" s="5"/>
      <c r="S523" s="139"/>
      <c r="T523" s="139"/>
      <c r="U523" s="139"/>
    </row>
    <row r="524" spans="10:21" ht="15.5" x14ac:dyDescent="0.35">
      <c r="J524" s="9"/>
      <c r="K524" s="5"/>
      <c r="L524" s="5"/>
      <c r="M524" s="5"/>
      <c r="S524" s="139"/>
      <c r="T524" s="139"/>
      <c r="U524" s="139"/>
    </row>
    <row r="525" spans="10:21" ht="15.5" x14ac:dyDescent="0.35">
      <c r="J525" s="9"/>
      <c r="K525" s="5"/>
      <c r="L525" s="5"/>
      <c r="M525" s="5"/>
      <c r="S525" s="139"/>
      <c r="T525" s="139"/>
      <c r="U525" s="139"/>
    </row>
    <row r="526" spans="10:21" ht="15.5" x14ac:dyDescent="0.35">
      <c r="J526" s="9"/>
      <c r="K526" s="5"/>
      <c r="L526" s="5"/>
      <c r="M526" s="5"/>
      <c r="S526" s="139"/>
      <c r="T526" s="139"/>
      <c r="U526" s="139"/>
    </row>
    <row r="527" spans="10:21" ht="15.5" x14ac:dyDescent="0.35">
      <c r="J527" s="9"/>
      <c r="K527" s="5"/>
      <c r="L527" s="5"/>
      <c r="M527" s="5"/>
      <c r="S527" s="139"/>
      <c r="T527" s="139"/>
      <c r="U527" s="139"/>
    </row>
    <row r="528" spans="10:21" ht="15.5" x14ac:dyDescent="0.35">
      <c r="J528" s="9"/>
      <c r="K528" s="5"/>
      <c r="L528" s="5"/>
      <c r="M528" s="5"/>
      <c r="S528" s="139"/>
      <c r="T528" s="139"/>
      <c r="U528" s="139"/>
    </row>
    <row r="529" spans="10:21" ht="15.5" x14ac:dyDescent="0.35">
      <c r="J529" s="9"/>
      <c r="K529" s="5"/>
      <c r="L529" s="5"/>
      <c r="M529" s="5"/>
      <c r="S529" s="139"/>
      <c r="T529" s="139"/>
      <c r="U529" s="139"/>
    </row>
    <row r="530" spans="10:21" ht="15.5" x14ac:dyDescent="0.35">
      <c r="J530" s="9"/>
      <c r="K530" s="5"/>
      <c r="L530" s="5"/>
      <c r="M530" s="5"/>
      <c r="S530" s="139"/>
      <c r="T530" s="139"/>
      <c r="U530" s="139"/>
    </row>
    <row r="531" spans="10:21" ht="15.5" x14ac:dyDescent="0.35">
      <c r="J531" s="9"/>
      <c r="K531" s="5"/>
      <c r="L531" s="5"/>
      <c r="M531" s="5"/>
      <c r="S531" s="139"/>
      <c r="T531" s="139"/>
      <c r="U531" s="139"/>
    </row>
    <row r="532" spans="10:21" ht="15.5" x14ac:dyDescent="0.35">
      <c r="J532" s="9"/>
      <c r="K532" s="5"/>
      <c r="L532" s="5"/>
      <c r="M532" s="5"/>
      <c r="S532" s="139"/>
      <c r="T532" s="139"/>
      <c r="U532" s="139"/>
    </row>
    <row r="533" spans="10:21" ht="15.5" x14ac:dyDescent="0.35">
      <c r="J533" s="9"/>
      <c r="K533" s="5"/>
      <c r="L533" s="5"/>
      <c r="M533" s="5"/>
      <c r="S533" s="139"/>
      <c r="T533" s="139"/>
      <c r="U533" s="139"/>
    </row>
    <row r="534" spans="10:21" ht="15.5" x14ac:dyDescent="0.35">
      <c r="J534" s="9"/>
      <c r="K534" s="5"/>
      <c r="L534" s="5"/>
      <c r="M534" s="5"/>
      <c r="S534" s="139"/>
      <c r="T534" s="139"/>
      <c r="U534" s="139"/>
    </row>
    <row r="535" spans="10:21" ht="15.5" x14ac:dyDescent="0.35">
      <c r="J535" s="9"/>
      <c r="K535" s="5"/>
      <c r="L535" s="5"/>
      <c r="M535" s="5"/>
      <c r="S535" s="139"/>
      <c r="T535" s="139"/>
      <c r="U535" s="139"/>
    </row>
    <row r="536" spans="10:21" ht="15.5" x14ac:dyDescent="0.35">
      <c r="J536" s="9"/>
      <c r="K536" s="5"/>
      <c r="L536" s="5"/>
      <c r="M536" s="5"/>
      <c r="S536" s="139"/>
      <c r="T536" s="139"/>
      <c r="U536" s="139"/>
    </row>
    <row r="537" spans="10:21" ht="15.5" x14ac:dyDescent="0.35">
      <c r="J537" s="9"/>
      <c r="K537" s="5"/>
      <c r="L537" s="5"/>
      <c r="M537" s="5"/>
      <c r="S537" s="139"/>
      <c r="T537" s="139"/>
      <c r="U537" s="139"/>
    </row>
    <row r="538" spans="10:21" ht="15.5" x14ac:dyDescent="0.35">
      <c r="J538" s="9"/>
      <c r="K538" s="5"/>
      <c r="L538" s="5"/>
      <c r="M538" s="5"/>
      <c r="S538" s="139"/>
      <c r="T538" s="139"/>
      <c r="U538" s="139"/>
    </row>
    <row r="539" spans="10:21" ht="15.5" x14ac:dyDescent="0.35">
      <c r="J539" s="9"/>
      <c r="K539" s="5"/>
      <c r="L539" s="5"/>
      <c r="M539" s="5"/>
      <c r="S539" s="139"/>
      <c r="T539" s="139"/>
      <c r="U539" s="139"/>
    </row>
    <row r="540" spans="10:21" ht="15.5" x14ac:dyDescent="0.35">
      <c r="J540" s="9"/>
      <c r="K540" s="5"/>
      <c r="L540" s="5"/>
      <c r="M540" s="5"/>
      <c r="S540" s="139"/>
      <c r="T540" s="139"/>
      <c r="U540" s="139"/>
    </row>
    <row r="541" spans="10:21" ht="15.5" x14ac:dyDescent="0.35">
      <c r="J541" s="9"/>
      <c r="K541" s="5"/>
      <c r="L541" s="5"/>
      <c r="M541" s="5"/>
      <c r="S541" s="139"/>
      <c r="T541" s="139"/>
      <c r="U541" s="139"/>
    </row>
    <row r="542" spans="10:21" ht="15.5" x14ac:dyDescent="0.35">
      <c r="J542" s="9"/>
      <c r="K542" s="5"/>
      <c r="L542" s="5"/>
      <c r="M542" s="5"/>
      <c r="S542" s="139"/>
      <c r="T542" s="139"/>
      <c r="U542" s="139"/>
    </row>
    <row r="543" spans="10:21" ht="15.5" x14ac:dyDescent="0.35">
      <c r="J543" s="9"/>
      <c r="K543" s="5"/>
      <c r="L543" s="5"/>
      <c r="M543" s="5"/>
      <c r="S543" s="139"/>
      <c r="T543" s="139"/>
      <c r="U543" s="139"/>
    </row>
    <row r="544" spans="10:21" ht="15.5" x14ac:dyDescent="0.35">
      <c r="J544" s="9"/>
      <c r="K544" s="5"/>
      <c r="L544" s="5"/>
      <c r="M544" s="5"/>
      <c r="S544" s="139"/>
      <c r="T544" s="139"/>
      <c r="U544" s="139"/>
    </row>
    <row r="545" spans="10:21" ht="15.5" x14ac:dyDescent="0.35">
      <c r="J545" s="9"/>
      <c r="K545" s="5"/>
      <c r="L545" s="5"/>
      <c r="M545" s="5"/>
      <c r="S545" s="139"/>
      <c r="T545" s="139"/>
      <c r="U545" s="139"/>
    </row>
    <row r="546" spans="10:21" ht="15.5" x14ac:dyDescent="0.35">
      <c r="J546" s="9"/>
      <c r="K546" s="5"/>
      <c r="L546" s="5"/>
      <c r="M546" s="5"/>
      <c r="S546" s="139"/>
      <c r="T546" s="139"/>
      <c r="U546" s="139"/>
    </row>
    <row r="547" spans="10:21" ht="15.5" x14ac:dyDescent="0.35">
      <c r="J547" s="9"/>
      <c r="K547" s="5"/>
      <c r="L547" s="5"/>
      <c r="M547" s="5"/>
      <c r="S547" s="139"/>
      <c r="T547" s="139"/>
      <c r="U547" s="139"/>
    </row>
    <row r="548" spans="10:21" ht="15.5" x14ac:dyDescent="0.35">
      <c r="J548" s="9"/>
      <c r="K548" s="5"/>
      <c r="L548" s="5"/>
      <c r="M548" s="5"/>
      <c r="S548" s="139"/>
      <c r="T548" s="139"/>
      <c r="U548" s="139"/>
    </row>
    <row r="549" spans="10:21" ht="15.5" x14ac:dyDescent="0.35">
      <c r="J549" s="9"/>
      <c r="K549" s="5"/>
      <c r="L549" s="5"/>
      <c r="M549" s="5"/>
      <c r="S549" s="139"/>
      <c r="T549" s="139"/>
      <c r="U549" s="139"/>
    </row>
    <row r="550" spans="10:21" ht="15.5" x14ac:dyDescent="0.35">
      <c r="J550" s="9"/>
      <c r="K550" s="5"/>
      <c r="L550" s="5"/>
      <c r="M550" s="5"/>
      <c r="S550" s="139"/>
      <c r="T550" s="139"/>
      <c r="U550" s="139"/>
    </row>
    <row r="551" spans="10:21" ht="15.5" x14ac:dyDescent="0.35">
      <c r="J551" s="9"/>
      <c r="K551" s="5"/>
      <c r="L551" s="5"/>
      <c r="M551" s="5"/>
      <c r="S551" s="139"/>
      <c r="T551" s="139"/>
      <c r="U551" s="139"/>
    </row>
    <row r="552" spans="10:21" ht="15.5" x14ac:dyDescent="0.35">
      <c r="J552" s="9"/>
      <c r="K552" s="5"/>
      <c r="L552" s="5"/>
      <c r="M552" s="5"/>
      <c r="S552" s="139"/>
      <c r="T552" s="139"/>
      <c r="U552" s="139"/>
    </row>
    <row r="553" spans="10:21" ht="15.5" x14ac:dyDescent="0.35">
      <c r="J553" s="9"/>
      <c r="K553" s="5"/>
      <c r="L553" s="5"/>
      <c r="M553" s="5"/>
      <c r="S553" s="139"/>
      <c r="T553" s="139"/>
      <c r="U553" s="139"/>
    </row>
    <row r="554" spans="10:21" ht="15.5" x14ac:dyDescent="0.35">
      <c r="J554" s="9"/>
      <c r="K554" s="5"/>
      <c r="L554" s="5"/>
      <c r="M554" s="5"/>
      <c r="S554" s="139"/>
      <c r="T554" s="139"/>
      <c r="U554" s="139"/>
    </row>
    <row r="555" spans="10:21" ht="15.5" x14ac:dyDescent="0.35">
      <c r="J555" s="9"/>
      <c r="K555" s="5"/>
      <c r="L555" s="5"/>
      <c r="M555" s="5"/>
      <c r="S555" s="139"/>
      <c r="T555" s="139"/>
      <c r="U555" s="139"/>
    </row>
    <row r="556" spans="10:21" ht="15.5" x14ac:dyDescent="0.35">
      <c r="J556" s="9"/>
      <c r="K556" s="5"/>
      <c r="L556" s="5"/>
      <c r="M556" s="5"/>
      <c r="S556" s="139"/>
      <c r="T556" s="139"/>
      <c r="U556" s="139"/>
    </row>
    <row r="557" spans="10:21" ht="15.5" x14ac:dyDescent="0.35">
      <c r="J557" s="9"/>
      <c r="K557" s="5"/>
      <c r="L557" s="5"/>
      <c r="M557" s="5"/>
      <c r="S557" s="139"/>
      <c r="T557" s="139"/>
      <c r="U557" s="139"/>
    </row>
    <row r="558" spans="10:21" ht="15.5" x14ac:dyDescent="0.35">
      <c r="J558" s="9"/>
      <c r="K558" s="5"/>
      <c r="L558" s="5"/>
      <c r="M558" s="5"/>
      <c r="S558" s="139"/>
      <c r="T558" s="139"/>
      <c r="U558" s="139"/>
    </row>
    <row r="559" spans="10:21" ht="15.5" x14ac:dyDescent="0.35">
      <c r="J559" s="9"/>
      <c r="K559" s="5"/>
      <c r="L559" s="5"/>
      <c r="M559" s="5"/>
      <c r="S559" s="139"/>
      <c r="T559" s="139"/>
      <c r="U559" s="139"/>
    </row>
    <row r="560" spans="10:21" ht="15.5" x14ac:dyDescent="0.35">
      <c r="J560" s="9"/>
      <c r="K560" s="5"/>
      <c r="L560" s="5"/>
      <c r="M560" s="5"/>
      <c r="S560" s="139"/>
      <c r="T560" s="139"/>
      <c r="U560" s="139"/>
    </row>
    <row r="561" spans="10:21" ht="15.5" x14ac:dyDescent="0.35">
      <c r="J561" s="9"/>
      <c r="K561" s="5"/>
      <c r="L561" s="5"/>
      <c r="M561" s="5"/>
      <c r="S561" s="139"/>
      <c r="T561" s="139"/>
      <c r="U561" s="139"/>
    </row>
    <row r="562" spans="10:21" ht="15.5" x14ac:dyDescent="0.35">
      <c r="J562" s="9"/>
      <c r="K562" s="5"/>
      <c r="L562" s="5"/>
      <c r="M562" s="5"/>
      <c r="S562" s="139"/>
      <c r="T562" s="139"/>
      <c r="U562" s="139"/>
    </row>
    <row r="563" spans="10:21" ht="15.5" x14ac:dyDescent="0.35">
      <c r="J563" s="9"/>
      <c r="K563" s="5"/>
      <c r="L563" s="5"/>
      <c r="M563" s="5"/>
      <c r="S563" s="139"/>
      <c r="T563" s="139"/>
      <c r="U563" s="139"/>
    </row>
    <row r="564" spans="10:21" ht="15.5" x14ac:dyDescent="0.35">
      <c r="J564" s="9"/>
      <c r="K564" s="5"/>
      <c r="L564" s="5"/>
      <c r="M564" s="5"/>
      <c r="S564" s="139"/>
      <c r="T564" s="139"/>
      <c r="U564" s="139"/>
    </row>
    <row r="565" spans="10:21" ht="15.5" x14ac:dyDescent="0.35">
      <c r="J565" s="9"/>
      <c r="K565" s="5"/>
      <c r="L565" s="5"/>
      <c r="M565" s="5"/>
      <c r="S565" s="139"/>
      <c r="T565" s="139"/>
      <c r="U565" s="139"/>
    </row>
    <row r="566" spans="10:21" ht="15.5" x14ac:dyDescent="0.35">
      <c r="J566" s="9"/>
      <c r="K566" s="5"/>
      <c r="L566" s="5"/>
      <c r="M566" s="5"/>
      <c r="S566" s="139"/>
      <c r="T566" s="139"/>
      <c r="U566" s="139"/>
    </row>
    <row r="567" spans="10:21" ht="15.5" x14ac:dyDescent="0.35">
      <c r="J567" s="9"/>
      <c r="K567" s="5"/>
      <c r="L567" s="5"/>
      <c r="M567" s="5"/>
      <c r="S567" s="139"/>
      <c r="T567" s="139"/>
      <c r="U567" s="139"/>
    </row>
    <row r="568" spans="10:21" ht="15.5" x14ac:dyDescent="0.35">
      <c r="J568" s="9"/>
      <c r="K568" s="5"/>
      <c r="L568" s="5"/>
      <c r="M568" s="5"/>
      <c r="S568" s="139"/>
      <c r="T568" s="139"/>
      <c r="U568" s="139"/>
    </row>
    <row r="569" spans="10:21" ht="15.5" x14ac:dyDescent="0.35">
      <c r="J569" s="9"/>
      <c r="K569" s="5"/>
      <c r="L569" s="5"/>
      <c r="M569" s="5"/>
      <c r="S569" s="139"/>
      <c r="T569" s="139"/>
      <c r="U569" s="139"/>
    </row>
    <row r="570" spans="10:21" ht="15.5" x14ac:dyDescent="0.35">
      <c r="J570" s="9"/>
      <c r="K570" s="5"/>
      <c r="L570" s="5"/>
      <c r="M570" s="5"/>
      <c r="S570" s="139"/>
      <c r="T570" s="139"/>
      <c r="U570" s="139"/>
    </row>
    <row r="571" spans="10:21" ht="15.5" x14ac:dyDescent="0.35">
      <c r="J571" s="9"/>
      <c r="K571" s="5"/>
      <c r="L571" s="5"/>
      <c r="M571" s="5"/>
      <c r="S571" s="139"/>
      <c r="T571" s="139"/>
      <c r="U571" s="139"/>
    </row>
    <row r="572" spans="10:21" ht="15.5" x14ac:dyDescent="0.35">
      <c r="J572" s="9"/>
      <c r="K572" s="5"/>
      <c r="L572" s="5"/>
      <c r="M572" s="5"/>
      <c r="S572" s="139"/>
      <c r="T572" s="139"/>
      <c r="U572" s="139"/>
    </row>
    <row r="573" spans="10:21" ht="15.5" x14ac:dyDescent="0.35">
      <c r="J573" s="9"/>
      <c r="K573" s="5"/>
      <c r="L573" s="5"/>
      <c r="M573" s="5"/>
      <c r="S573" s="139"/>
      <c r="T573" s="139"/>
      <c r="U573" s="139"/>
    </row>
    <row r="574" spans="10:21" ht="15.5" x14ac:dyDescent="0.35">
      <c r="J574" s="9"/>
      <c r="K574" s="5"/>
      <c r="L574" s="5"/>
      <c r="M574" s="5"/>
      <c r="S574" s="139"/>
      <c r="T574" s="139"/>
      <c r="U574" s="139"/>
    </row>
    <row r="575" spans="10:21" ht="15.5" x14ac:dyDescent="0.35">
      <c r="J575" s="9"/>
      <c r="K575" s="5"/>
      <c r="L575" s="5"/>
      <c r="M575" s="5"/>
      <c r="S575" s="139"/>
      <c r="T575" s="139"/>
      <c r="U575" s="139"/>
    </row>
    <row r="576" spans="10:21" ht="15.5" x14ac:dyDescent="0.35">
      <c r="J576" s="9"/>
      <c r="K576" s="5"/>
      <c r="L576" s="5"/>
      <c r="M576" s="5"/>
      <c r="S576" s="139"/>
      <c r="T576" s="139"/>
      <c r="U576" s="139"/>
    </row>
    <row r="577" spans="10:21" ht="15.5" x14ac:dyDescent="0.35">
      <c r="J577" s="9"/>
      <c r="K577" s="5"/>
      <c r="L577" s="5"/>
      <c r="M577" s="5"/>
      <c r="S577" s="139"/>
      <c r="T577" s="139"/>
      <c r="U577" s="139"/>
    </row>
    <row r="578" spans="10:21" ht="15.5" x14ac:dyDescent="0.35">
      <c r="J578" s="9"/>
      <c r="K578" s="5"/>
      <c r="L578" s="5"/>
      <c r="M578" s="5"/>
      <c r="S578" s="139"/>
      <c r="T578" s="139"/>
      <c r="U578" s="139"/>
    </row>
    <row r="579" spans="10:21" ht="15.5" x14ac:dyDescent="0.35">
      <c r="J579" s="9"/>
      <c r="K579" s="5"/>
      <c r="L579" s="5"/>
      <c r="M579" s="5"/>
      <c r="S579" s="139"/>
      <c r="T579" s="139"/>
      <c r="U579" s="139"/>
    </row>
    <row r="580" spans="10:21" ht="15.5" x14ac:dyDescent="0.35">
      <c r="J580" s="9"/>
      <c r="K580" s="5"/>
      <c r="L580" s="5"/>
      <c r="M580" s="5"/>
      <c r="S580" s="139"/>
      <c r="T580" s="139"/>
      <c r="U580" s="139"/>
    </row>
    <row r="581" spans="10:21" ht="15.5" x14ac:dyDescent="0.35">
      <c r="J581" s="9"/>
      <c r="K581" s="5"/>
      <c r="L581" s="5"/>
      <c r="M581" s="5"/>
      <c r="S581" s="139"/>
      <c r="T581" s="139"/>
      <c r="U581" s="139"/>
    </row>
    <row r="582" spans="10:21" ht="15.5" x14ac:dyDescent="0.35">
      <c r="J582" s="9"/>
      <c r="K582" s="5"/>
      <c r="L582" s="5"/>
      <c r="M582" s="5"/>
      <c r="S582" s="139"/>
      <c r="T582" s="139"/>
      <c r="U582" s="139"/>
    </row>
    <row r="583" spans="10:21" ht="15.5" x14ac:dyDescent="0.35">
      <c r="J583" s="9"/>
      <c r="K583" s="5"/>
      <c r="L583" s="5"/>
      <c r="M583" s="5"/>
      <c r="S583" s="139"/>
      <c r="T583" s="139"/>
      <c r="U583" s="139"/>
    </row>
    <row r="584" spans="10:21" ht="15.5" x14ac:dyDescent="0.35">
      <c r="J584" s="9"/>
      <c r="K584" s="5"/>
      <c r="L584" s="5"/>
      <c r="M584" s="5"/>
      <c r="S584" s="139"/>
      <c r="T584" s="139"/>
      <c r="U584" s="139"/>
    </row>
    <row r="585" spans="10:21" ht="15.5" x14ac:dyDescent="0.35">
      <c r="J585" s="9"/>
      <c r="K585" s="5"/>
      <c r="L585" s="5"/>
      <c r="M585" s="5"/>
      <c r="S585" s="139"/>
      <c r="T585" s="139"/>
      <c r="U585" s="139"/>
    </row>
    <row r="586" spans="10:21" ht="15.5" x14ac:dyDescent="0.35">
      <c r="J586" s="9"/>
      <c r="K586" s="5"/>
      <c r="L586" s="5"/>
      <c r="M586" s="5"/>
      <c r="S586" s="139"/>
      <c r="T586" s="139"/>
      <c r="U586" s="139"/>
    </row>
    <row r="587" spans="10:21" ht="15.5" x14ac:dyDescent="0.35">
      <c r="J587" s="9"/>
      <c r="K587" s="5"/>
      <c r="L587" s="5"/>
      <c r="M587" s="5"/>
      <c r="S587" s="139"/>
      <c r="T587" s="139"/>
      <c r="U587" s="139"/>
    </row>
    <row r="588" spans="10:21" ht="15.5" x14ac:dyDescent="0.35">
      <c r="J588" s="9"/>
      <c r="K588" s="5"/>
      <c r="L588" s="5"/>
      <c r="M588" s="5"/>
      <c r="S588" s="139"/>
      <c r="T588" s="139"/>
      <c r="U588" s="139"/>
    </row>
    <row r="589" spans="10:21" ht="15.5" x14ac:dyDescent="0.35">
      <c r="J589" s="9"/>
      <c r="K589" s="5"/>
      <c r="L589" s="5"/>
      <c r="M589" s="5"/>
      <c r="S589" s="139"/>
      <c r="T589" s="139"/>
      <c r="U589" s="139"/>
    </row>
    <row r="590" spans="10:21" ht="15.5" x14ac:dyDescent="0.35">
      <c r="J590" s="9"/>
      <c r="K590" s="5"/>
      <c r="L590" s="5"/>
      <c r="M590" s="5"/>
      <c r="S590" s="139"/>
      <c r="T590" s="139"/>
      <c r="U590" s="139"/>
    </row>
    <row r="591" spans="10:21" ht="15.5" x14ac:dyDescent="0.35">
      <c r="J591" s="9"/>
      <c r="K591" s="5"/>
      <c r="L591" s="5"/>
      <c r="M591" s="5"/>
      <c r="S591" s="139"/>
      <c r="T591" s="139"/>
      <c r="U591" s="139"/>
    </row>
    <row r="592" spans="10:21" ht="15.5" x14ac:dyDescent="0.35">
      <c r="J592" s="9"/>
      <c r="K592" s="5"/>
      <c r="L592" s="5"/>
      <c r="M592" s="5"/>
      <c r="S592" s="139"/>
      <c r="T592" s="139"/>
      <c r="U592" s="139"/>
    </row>
    <row r="593" spans="10:21" ht="15.5" x14ac:dyDescent="0.35">
      <c r="J593" s="9"/>
      <c r="K593" s="5"/>
      <c r="L593" s="5"/>
      <c r="M593" s="5"/>
      <c r="S593" s="139"/>
      <c r="T593" s="139"/>
      <c r="U593" s="139"/>
    </row>
    <row r="594" spans="10:21" ht="15.5" x14ac:dyDescent="0.35">
      <c r="J594" s="9"/>
      <c r="K594" s="5"/>
      <c r="L594" s="5"/>
      <c r="M594" s="5"/>
      <c r="S594" s="139"/>
      <c r="T594" s="139"/>
      <c r="U594" s="139"/>
    </row>
    <row r="595" spans="10:21" ht="15.5" x14ac:dyDescent="0.35">
      <c r="J595" s="9"/>
      <c r="K595" s="5"/>
      <c r="L595" s="5"/>
      <c r="M595" s="5"/>
      <c r="S595" s="139"/>
      <c r="T595" s="139"/>
      <c r="U595" s="139"/>
    </row>
    <row r="596" spans="10:21" ht="15.5" x14ac:dyDescent="0.35">
      <c r="J596" s="9"/>
      <c r="K596" s="5"/>
      <c r="L596" s="5"/>
      <c r="M596" s="5"/>
      <c r="S596" s="139"/>
      <c r="T596" s="139"/>
      <c r="U596" s="139"/>
    </row>
    <row r="597" spans="10:21" ht="15.5" x14ac:dyDescent="0.35">
      <c r="J597" s="9"/>
      <c r="K597" s="5"/>
      <c r="L597" s="5"/>
      <c r="M597" s="5"/>
      <c r="S597" s="139"/>
      <c r="T597" s="139"/>
      <c r="U597" s="139"/>
    </row>
    <row r="598" spans="10:21" ht="15.5" x14ac:dyDescent="0.35">
      <c r="J598" s="9"/>
      <c r="K598" s="5"/>
      <c r="L598" s="5"/>
      <c r="M598" s="5"/>
      <c r="S598" s="139"/>
      <c r="T598" s="139"/>
      <c r="U598" s="139"/>
    </row>
    <row r="599" spans="10:21" ht="15.5" x14ac:dyDescent="0.35">
      <c r="J599" s="9"/>
      <c r="K599" s="5"/>
      <c r="L599" s="5"/>
      <c r="M599" s="5"/>
      <c r="S599" s="139"/>
      <c r="T599" s="139"/>
      <c r="U599" s="139"/>
    </row>
    <row r="600" spans="10:21" ht="15.5" x14ac:dyDescent="0.35">
      <c r="J600" s="9"/>
      <c r="K600" s="5"/>
      <c r="L600" s="5"/>
      <c r="M600" s="5"/>
      <c r="S600" s="139"/>
      <c r="T600" s="139"/>
      <c r="U600" s="139"/>
    </row>
    <row r="601" spans="10:21" ht="15.5" x14ac:dyDescent="0.35">
      <c r="J601" s="9"/>
      <c r="K601" s="5"/>
      <c r="L601" s="5"/>
      <c r="M601" s="5"/>
      <c r="S601" s="139"/>
      <c r="T601" s="139"/>
      <c r="U601" s="139"/>
    </row>
    <row r="602" spans="10:21" ht="15.5" x14ac:dyDescent="0.35">
      <c r="J602" s="9"/>
      <c r="K602" s="5"/>
      <c r="L602" s="5"/>
      <c r="M602" s="5"/>
      <c r="S602" s="139"/>
      <c r="T602" s="139"/>
      <c r="U602" s="139"/>
    </row>
    <row r="603" spans="10:21" ht="15.5" x14ac:dyDescent="0.35">
      <c r="J603" s="9"/>
      <c r="K603" s="5"/>
      <c r="L603" s="5"/>
      <c r="M603" s="5"/>
      <c r="S603" s="139"/>
      <c r="T603" s="139"/>
      <c r="U603" s="139"/>
    </row>
    <row r="604" spans="10:21" ht="15.5" x14ac:dyDescent="0.35">
      <c r="J604" s="9"/>
      <c r="K604" s="5"/>
      <c r="L604" s="5"/>
      <c r="M604" s="5"/>
      <c r="S604" s="139"/>
      <c r="T604" s="139"/>
      <c r="U604" s="139"/>
    </row>
    <row r="605" spans="10:21" ht="15.5" x14ac:dyDescent="0.35">
      <c r="J605" s="9"/>
      <c r="K605" s="5"/>
      <c r="L605" s="5"/>
      <c r="M605" s="5"/>
      <c r="S605" s="139"/>
      <c r="T605" s="139"/>
      <c r="U605" s="139"/>
    </row>
    <row r="606" spans="10:21" ht="15.5" x14ac:dyDescent="0.35">
      <c r="J606" s="9"/>
      <c r="K606" s="5"/>
      <c r="L606" s="5"/>
      <c r="M606" s="5"/>
      <c r="S606" s="139"/>
      <c r="T606" s="139"/>
      <c r="U606" s="139"/>
    </row>
    <row r="607" spans="10:21" ht="15.5" x14ac:dyDescent="0.35">
      <c r="J607" s="9"/>
      <c r="K607" s="5"/>
      <c r="L607" s="5"/>
      <c r="M607" s="5"/>
      <c r="S607" s="139"/>
      <c r="T607" s="139"/>
      <c r="U607" s="139"/>
    </row>
    <row r="608" spans="10:21" ht="15.5" x14ac:dyDescent="0.35">
      <c r="J608" s="9"/>
      <c r="K608" s="5"/>
      <c r="L608" s="5"/>
      <c r="M608" s="5"/>
      <c r="S608" s="139"/>
      <c r="T608" s="139"/>
      <c r="U608" s="139"/>
    </row>
    <row r="609" spans="10:21" ht="15.5" x14ac:dyDescent="0.35">
      <c r="J609" s="9"/>
      <c r="K609" s="5"/>
      <c r="L609" s="5"/>
      <c r="M609" s="5"/>
      <c r="S609" s="139"/>
      <c r="T609" s="139"/>
      <c r="U609" s="139"/>
    </row>
    <row r="610" spans="10:21" ht="15.5" x14ac:dyDescent="0.35">
      <c r="J610" s="9"/>
      <c r="K610" s="5"/>
      <c r="L610" s="5"/>
      <c r="M610" s="5"/>
      <c r="S610" s="139"/>
      <c r="T610" s="139"/>
      <c r="U610" s="139"/>
    </row>
    <row r="611" spans="10:21" ht="15.5" x14ac:dyDescent="0.35">
      <c r="J611" s="9"/>
      <c r="K611" s="5"/>
      <c r="L611" s="5"/>
      <c r="M611" s="5"/>
      <c r="S611" s="139"/>
      <c r="T611" s="139"/>
      <c r="U611" s="139"/>
    </row>
    <row r="612" spans="10:21" ht="15.5" x14ac:dyDescent="0.35">
      <c r="J612" s="9"/>
      <c r="K612" s="5"/>
      <c r="L612" s="5"/>
      <c r="M612" s="5"/>
      <c r="S612" s="139"/>
      <c r="T612" s="139"/>
      <c r="U612" s="139"/>
    </row>
    <row r="613" spans="10:21" ht="15.5" x14ac:dyDescent="0.35">
      <c r="J613" s="9"/>
      <c r="K613" s="5"/>
      <c r="L613" s="5"/>
      <c r="M613" s="5"/>
      <c r="S613" s="139"/>
      <c r="T613" s="139"/>
      <c r="U613" s="139"/>
    </row>
    <row r="614" spans="10:21" ht="15.5" x14ac:dyDescent="0.35">
      <c r="J614" s="9"/>
      <c r="K614" s="5"/>
      <c r="L614" s="5"/>
      <c r="M614" s="5"/>
      <c r="S614" s="139"/>
      <c r="T614" s="139"/>
      <c r="U614" s="139"/>
    </row>
    <row r="615" spans="10:21" ht="15.5" x14ac:dyDescent="0.35">
      <c r="J615" s="9"/>
      <c r="K615" s="5"/>
      <c r="L615" s="5"/>
      <c r="M615" s="5"/>
      <c r="S615" s="139"/>
      <c r="T615" s="139"/>
      <c r="U615" s="139"/>
    </row>
    <row r="616" spans="10:21" ht="15.5" x14ac:dyDescent="0.35">
      <c r="J616" s="9"/>
      <c r="K616" s="5"/>
      <c r="L616" s="5"/>
      <c r="M616" s="5"/>
      <c r="S616" s="139"/>
      <c r="T616" s="139"/>
      <c r="U616" s="139"/>
    </row>
    <row r="617" spans="10:21" ht="15.5" x14ac:dyDescent="0.35">
      <c r="J617" s="9"/>
      <c r="K617" s="5"/>
      <c r="L617" s="5"/>
      <c r="M617" s="5"/>
      <c r="S617" s="139"/>
      <c r="T617" s="139"/>
      <c r="U617" s="139"/>
    </row>
    <row r="618" spans="10:21" ht="15.5" x14ac:dyDescent="0.35">
      <c r="J618" s="9"/>
      <c r="K618" s="5"/>
      <c r="L618" s="5"/>
      <c r="M618" s="5"/>
      <c r="S618" s="139"/>
      <c r="T618" s="139"/>
      <c r="U618" s="139"/>
    </row>
    <row r="619" spans="10:21" ht="15.5" x14ac:dyDescent="0.35">
      <c r="J619" s="9"/>
      <c r="K619" s="5"/>
      <c r="L619" s="5"/>
      <c r="M619" s="5"/>
      <c r="S619" s="139"/>
      <c r="T619" s="139"/>
      <c r="U619" s="139"/>
    </row>
    <row r="620" spans="10:21" ht="15.5" x14ac:dyDescent="0.35">
      <c r="J620" s="9"/>
      <c r="K620" s="5"/>
      <c r="L620" s="5"/>
      <c r="M620" s="5"/>
      <c r="S620" s="139"/>
      <c r="T620" s="139"/>
      <c r="U620" s="139"/>
    </row>
    <row r="621" spans="10:21" ht="15.5" x14ac:dyDescent="0.35">
      <c r="J621" s="9"/>
      <c r="K621" s="5"/>
      <c r="L621" s="5"/>
      <c r="M621" s="5"/>
      <c r="S621" s="139"/>
      <c r="T621" s="139"/>
      <c r="U621" s="139"/>
    </row>
    <row r="622" spans="10:21" ht="15.5" x14ac:dyDescent="0.35">
      <c r="J622" s="9"/>
      <c r="K622" s="5"/>
      <c r="L622" s="5"/>
      <c r="M622" s="5"/>
      <c r="S622" s="139"/>
      <c r="T622" s="139"/>
      <c r="U622" s="139"/>
    </row>
    <row r="623" spans="10:21" ht="15.5" x14ac:dyDescent="0.35">
      <c r="J623" s="9"/>
      <c r="K623" s="5"/>
      <c r="L623" s="5"/>
      <c r="M623" s="5"/>
      <c r="S623" s="139"/>
      <c r="T623" s="139"/>
      <c r="U623" s="139"/>
    </row>
    <row r="624" spans="10:21" ht="15.5" x14ac:dyDescent="0.35">
      <c r="J624" s="9"/>
      <c r="K624" s="5"/>
      <c r="L624" s="5"/>
      <c r="M624" s="5"/>
      <c r="S624" s="139"/>
      <c r="T624" s="139"/>
      <c r="U624" s="139"/>
    </row>
    <row r="625" spans="10:21" ht="15.5" x14ac:dyDescent="0.35">
      <c r="J625" s="9"/>
      <c r="K625" s="5"/>
      <c r="L625" s="5"/>
      <c r="M625" s="5"/>
      <c r="S625" s="139"/>
      <c r="T625" s="139"/>
      <c r="U625" s="139"/>
    </row>
    <row r="626" spans="10:21" ht="15.5" x14ac:dyDescent="0.35">
      <c r="J626" s="9"/>
      <c r="K626" s="5"/>
      <c r="L626" s="5"/>
      <c r="M626" s="5"/>
      <c r="S626" s="139"/>
      <c r="T626" s="139"/>
      <c r="U626" s="139"/>
    </row>
    <row r="627" spans="10:21" ht="15.5" x14ac:dyDescent="0.35">
      <c r="J627" s="9"/>
      <c r="K627" s="5"/>
      <c r="L627" s="5"/>
      <c r="M627" s="5"/>
      <c r="S627" s="139"/>
      <c r="T627" s="139"/>
      <c r="U627" s="139"/>
    </row>
    <row r="628" spans="10:21" ht="15.5" x14ac:dyDescent="0.35">
      <c r="J628" s="9"/>
      <c r="K628" s="5"/>
      <c r="L628" s="5"/>
      <c r="M628" s="5"/>
      <c r="S628" s="139"/>
      <c r="T628" s="139"/>
      <c r="U628" s="139"/>
    </row>
    <row r="629" spans="10:21" ht="15.5" x14ac:dyDescent="0.35">
      <c r="J629" s="9"/>
      <c r="K629" s="5"/>
      <c r="L629" s="5"/>
      <c r="M629" s="5"/>
      <c r="S629" s="139"/>
      <c r="T629" s="139"/>
      <c r="U629" s="139"/>
    </row>
    <row r="630" spans="10:21" ht="15.5" x14ac:dyDescent="0.35">
      <c r="J630" s="9"/>
      <c r="K630" s="5"/>
      <c r="L630" s="5"/>
      <c r="M630" s="5"/>
      <c r="S630" s="139"/>
      <c r="T630" s="139"/>
      <c r="U630" s="139"/>
    </row>
    <row r="631" spans="10:21" ht="15.5" x14ac:dyDescent="0.35">
      <c r="J631" s="9"/>
      <c r="K631" s="5"/>
      <c r="L631" s="5"/>
      <c r="M631" s="5"/>
      <c r="S631" s="139"/>
      <c r="T631" s="139"/>
      <c r="U631" s="139"/>
    </row>
    <row r="632" spans="10:21" ht="15.5" x14ac:dyDescent="0.35">
      <c r="J632" s="9"/>
      <c r="K632" s="5"/>
      <c r="L632" s="5"/>
      <c r="M632" s="5"/>
      <c r="S632" s="139"/>
      <c r="T632" s="139"/>
      <c r="U632" s="139"/>
    </row>
    <row r="633" spans="10:21" ht="15.5" x14ac:dyDescent="0.35">
      <c r="J633" s="9"/>
      <c r="K633" s="5"/>
      <c r="L633" s="5"/>
      <c r="M633" s="5"/>
      <c r="S633" s="139"/>
      <c r="T633" s="139"/>
      <c r="U633" s="139"/>
    </row>
    <row r="634" spans="10:21" ht="15.5" x14ac:dyDescent="0.35">
      <c r="J634" s="9"/>
      <c r="K634" s="5"/>
      <c r="L634" s="5"/>
      <c r="M634" s="5"/>
      <c r="S634" s="139"/>
      <c r="T634" s="139"/>
      <c r="U634" s="139"/>
    </row>
    <row r="635" spans="10:21" ht="15.5" x14ac:dyDescent="0.35">
      <c r="J635" s="9"/>
      <c r="K635" s="5"/>
      <c r="L635" s="5"/>
      <c r="M635" s="5"/>
      <c r="S635" s="139"/>
      <c r="T635" s="139"/>
      <c r="U635" s="139"/>
    </row>
    <row r="636" spans="10:21" ht="15.5" x14ac:dyDescent="0.35">
      <c r="J636" s="9"/>
      <c r="K636" s="5"/>
      <c r="L636" s="5"/>
      <c r="M636" s="5"/>
      <c r="S636" s="139"/>
      <c r="T636" s="139"/>
      <c r="U636" s="139"/>
    </row>
    <row r="637" spans="10:21" ht="15.5" x14ac:dyDescent="0.35">
      <c r="J637" s="9"/>
      <c r="K637" s="5"/>
      <c r="L637" s="5"/>
      <c r="M637" s="5"/>
      <c r="S637" s="139"/>
      <c r="T637" s="139"/>
      <c r="U637" s="139"/>
    </row>
    <row r="638" spans="10:21" ht="15.5" x14ac:dyDescent="0.35">
      <c r="J638" s="9"/>
      <c r="K638" s="5"/>
      <c r="L638" s="5"/>
      <c r="M638" s="5"/>
      <c r="S638" s="139"/>
      <c r="T638" s="139"/>
      <c r="U638" s="139"/>
    </row>
    <row r="639" spans="10:21" ht="15.5" x14ac:dyDescent="0.35">
      <c r="J639" s="9"/>
      <c r="K639" s="5"/>
      <c r="L639" s="5"/>
      <c r="M639" s="5"/>
      <c r="S639" s="139"/>
      <c r="T639" s="139"/>
      <c r="U639" s="139"/>
    </row>
    <row r="640" spans="10:21" ht="15.5" x14ac:dyDescent="0.35">
      <c r="J640" s="9"/>
      <c r="K640" s="5"/>
      <c r="L640" s="5"/>
      <c r="M640" s="5"/>
      <c r="S640" s="139"/>
      <c r="T640" s="139"/>
      <c r="U640" s="139"/>
    </row>
    <row r="641" spans="10:21" ht="15.5" x14ac:dyDescent="0.35">
      <c r="J641" s="9"/>
      <c r="K641" s="5"/>
      <c r="L641" s="5"/>
      <c r="M641" s="5"/>
      <c r="S641" s="139"/>
      <c r="T641" s="139"/>
      <c r="U641" s="139"/>
    </row>
    <row r="642" spans="10:21" ht="15.5" x14ac:dyDescent="0.35">
      <c r="J642" s="9"/>
      <c r="K642" s="5"/>
      <c r="L642" s="5"/>
      <c r="M642" s="5"/>
      <c r="S642" s="139"/>
      <c r="T642" s="139"/>
      <c r="U642" s="139"/>
    </row>
    <row r="643" spans="10:21" ht="15.5" x14ac:dyDescent="0.35">
      <c r="J643" s="9"/>
      <c r="K643" s="5"/>
      <c r="L643" s="5"/>
      <c r="M643" s="5"/>
      <c r="S643" s="139"/>
      <c r="T643" s="139"/>
      <c r="U643" s="139"/>
    </row>
    <row r="644" spans="10:21" ht="15.5" x14ac:dyDescent="0.35">
      <c r="J644" s="9"/>
      <c r="K644" s="5"/>
      <c r="L644" s="5"/>
      <c r="M644" s="5"/>
      <c r="S644" s="139"/>
      <c r="T644" s="139"/>
      <c r="U644" s="139"/>
    </row>
    <row r="645" spans="10:21" ht="15.5" x14ac:dyDescent="0.35">
      <c r="J645" s="9"/>
      <c r="K645" s="5"/>
      <c r="L645" s="5"/>
      <c r="M645" s="5"/>
      <c r="S645" s="139"/>
      <c r="T645" s="139"/>
      <c r="U645" s="139"/>
    </row>
    <row r="646" spans="10:21" ht="15.5" x14ac:dyDescent="0.35">
      <c r="J646" s="9"/>
      <c r="K646" s="5"/>
      <c r="L646" s="5"/>
      <c r="M646" s="5"/>
      <c r="S646" s="139"/>
      <c r="T646" s="139"/>
      <c r="U646" s="139"/>
    </row>
    <row r="647" spans="10:21" ht="15.5" x14ac:dyDescent="0.35">
      <c r="J647" s="9"/>
      <c r="K647" s="5"/>
      <c r="L647" s="5"/>
      <c r="M647" s="5"/>
      <c r="S647" s="139"/>
      <c r="T647" s="139"/>
      <c r="U647" s="139"/>
    </row>
    <row r="648" spans="10:21" ht="15.5" x14ac:dyDescent="0.35">
      <c r="J648" s="9"/>
      <c r="K648" s="5"/>
      <c r="L648" s="5"/>
      <c r="M648" s="5"/>
      <c r="S648" s="139"/>
      <c r="T648" s="139"/>
      <c r="U648" s="139"/>
    </row>
    <row r="649" spans="10:21" ht="15.5" x14ac:dyDescent="0.35">
      <c r="J649" s="9"/>
      <c r="K649" s="5"/>
      <c r="L649" s="5"/>
      <c r="M649" s="5"/>
      <c r="S649" s="139"/>
      <c r="T649" s="139"/>
      <c r="U649" s="139"/>
    </row>
    <row r="650" spans="10:21" ht="15.5" x14ac:dyDescent="0.35">
      <c r="J650" s="9"/>
      <c r="K650" s="5"/>
      <c r="L650" s="5"/>
      <c r="M650" s="5"/>
      <c r="S650" s="139"/>
      <c r="T650" s="139"/>
      <c r="U650" s="139"/>
    </row>
    <row r="651" spans="10:21" ht="15.5" x14ac:dyDescent="0.35">
      <c r="J651" s="9"/>
      <c r="K651" s="5"/>
      <c r="L651" s="5"/>
      <c r="M651" s="5"/>
      <c r="S651" s="139"/>
      <c r="T651" s="139"/>
      <c r="U651" s="139"/>
    </row>
    <row r="652" spans="10:21" ht="15.5" x14ac:dyDescent="0.35">
      <c r="J652" s="9"/>
      <c r="K652" s="5"/>
      <c r="L652" s="5"/>
      <c r="M652" s="5"/>
      <c r="S652" s="139"/>
      <c r="T652" s="139"/>
      <c r="U652" s="139"/>
    </row>
    <row r="653" spans="10:21" ht="15.5" x14ac:dyDescent="0.35">
      <c r="J653" s="9"/>
      <c r="K653" s="5"/>
      <c r="L653" s="5"/>
      <c r="M653" s="5"/>
      <c r="S653" s="139"/>
      <c r="T653" s="139"/>
      <c r="U653" s="139"/>
    </row>
    <row r="654" spans="10:21" ht="15.5" x14ac:dyDescent="0.35">
      <c r="J654" s="9"/>
      <c r="K654" s="5"/>
      <c r="L654" s="5"/>
      <c r="M654" s="5"/>
      <c r="S654" s="139"/>
      <c r="T654" s="139"/>
      <c r="U654" s="139"/>
    </row>
    <row r="655" spans="10:21" ht="15.5" x14ac:dyDescent="0.35">
      <c r="J655" s="9"/>
      <c r="K655" s="5"/>
      <c r="L655" s="5"/>
      <c r="M655" s="5"/>
      <c r="S655" s="139"/>
      <c r="T655" s="139"/>
      <c r="U655" s="139"/>
    </row>
    <row r="656" spans="10:21" ht="15.5" x14ac:dyDescent="0.35">
      <c r="J656" s="9"/>
      <c r="K656" s="5"/>
      <c r="L656" s="5"/>
      <c r="M656" s="5"/>
      <c r="S656" s="139"/>
      <c r="T656" s="139"/>
      <c r="U656" s="139"/>
    </row>
    <row r="657" spans="10:21" ht="15.5" x14ac:dyDescent="0.35">
      <c r="J657" s="9"/>
      <c r="K657" s="5"/>
      <c r="L657" s="5"/>
      <c r="M657" s="5"/>
      <c r="S657" s="139"/>
      <c r="T657" s="139"/>
      <c r="U657" s="139"/>
    </row>
    <row r="658" spans="10:21" ht="15.5" x14ac:dyDescent="0.35">
      <c r="J658" s="9"/>
      <c r="K658" s="5"/>
      <c r="L658" s="5"/>
      <c r="M658" s="5"/>
      <c r="S658" s="139"/>
      <c r="T658" s="139"/>
      <c r="U658" s="139"/>
    </row>
    <row r="659" spans="10:21" ht="15.5" x14ac:dyDescent="0.35">
      <c r="J659" s="9"/>
      <c r="K659" s="5"/>
      <c r="L659" s="5"/>
      <c r="M659" s="5"/>
      <c r="S659" s="139"/>
      <c r="T659" s="139"/>
      <c r="U659" s="139"/>
    </row>
    <row r="660" spans="10:21" ht="15.5" x14ac:dyDescent="0.35">
      <c r="J660" s="9"/>
      <c r="K660" s="5"/>
      <c r="L660" s="5"/>
      <c r="M660" s="5"/>
      <c r="S660" s="139"/>
      <c r="T660" s="139"/>
      <c r="U660" s="139"/>
    </row>
    <row r="661" spans="10:21" ht="15.5" x14ac:dyDescent="0.35">
      <c r="J661" s="9"/>
      <c r="K661" s="5"/>
      <c r="L661" s="5"/>
      <c r="M661" s="5"/>
      <c r="S661" s="139"/>
      <c r="T661" s="139"/>
      <c r="U661" s="139"/>
    </row>
    <row r="662" spans="10:21" ht="15.5" x14ac:dyDescent="0.35">
      <c r="J662" s="9"/>
      <c r="K662" s="5"/>
      <c r="L662" s="5"/>
      <c r="M662" s="5"/>
      <c r="S662" s="139"/>
      <c r="T662" s="139"/>
      <c r="U662" s="139"/>
    </row>
    <row r="663" spans="10:21" ht="15.5" x14ac:dyDescent="0.35">
      <c r="J663" s="9"/>
      <c r="K663" s="5"/>
      <c r="L663" s="5"/>
      <c r="M663" s="5"/>
      <c r="S663" s="139"/>
      <c r="T663" s="139"/>
      <c r="U663" s="139"/>
    </row>
    <row r="664" spans="10:21" ht="15.5" x14ac:dyDescent="0.35">
      <c r="J664" s="9"/>
      <c r="K664" s="5"/>
      <c r="L664" s="5"/>
      <c r="M664" s="5"/>
      <c r="S664" s="139"/>
      <c r="T664" s="139"/>
      <c r="U664" s="139"/>
    </row>
    <row r="665" spans="10:21" ht="15.5" x14ac:dyDescent="0.35">
      <c r="J665" s="9"/>
      <c r="K665" s="5"/>
      <c r="L665" s="5"/>
      <c r="M665" s="5"/>
      <c r="S665" s="139"/>
      <c r="T665" s="139"/>
      <c r="U665" s="139"/>
    </row>
    <row r="666" spans="10:21" ht="15.5" x14ac:dyDescent="0.35">
      <c r="J666" s="9"/>
      <c r="K666" s="5"/>
      <c r="L666" s="5"/>
      <c r="M666" s="5"/>
      <c r="S666" s="139"/>
      <c r="T666" s="139"/>
      <c r="U666" s="139"/>
    </row>
    <row r="667" spans="10:21" ht="15.5" x14ac:dyDescent="0.35">
      <c r="J667" s="9"/>
      <c r="K667" s="5"/>
      <c r="L667" s="5"/>
      <c r="M667" s="5"/>
      <c r="S667" s="139"/>
      <c r="T667" s="139"/>
      <c r="U667" s="139"/>
    </row>
    <row r="668" spans="10:21" ht="15.5" x14ac:dyDescent="0.35">
      <c r="J668" s="9"/>
      <c r="K668" s="5"/>
      <c r="L668" s="5"/>
      <c r="M668" s="5"/>
      <c r="S668" s="139"/>
      <c r="T668" s="139"/>
      <c r="U668" s="139"/>
    </row>
    <row r="669" spans="10:21" ht="15.5" x14ac:dyDescent="0.35">
      <c r="J669" s="9"/>
      <c r="K669" s="5"/>
      <c r="L669" s="5"/>
      <c r="M669" s="5"/>
      <c r="S669" s="139"/>
      <c r="T669" s="139"/>
      <c r="U669" s="139"/>
    </row>
    <row r="670" spans="10:21" ht="15.5" x14ac:dyDescent="0.35">
      <c r="J670" s="9"/>
      <c r="K670" s="5"/>
      <c r="L670" s="5"/>
      <c r="M670" s="5"/>
      <c r="S670" s="139"/>
      <c r="T670" s="139"/>
      <c r="U670" s="139"/>
    </row>
    <row r="671" spans="10:21" ht="15.5" x14ac:dyDescent="0.35">
      <c r="J671" s="9"/>
      <c r="K671" s="5"/>
      <c r="L671" s="5"/>
      <c r="M671" s="5"/>
      <c r="S671" s="139"/>
      <c r="T671" s="139"/>
      <c r="U671" s="139"/>
    </row>
    <row r="672" spans="10:21" ht="15.5" x14ac:dyDescent="0.35">
      <c r="J672" s="9"/>
      <c r="K672" s="5"/>
      <c r="L672" s="5"/>
      <c r="M672" s="5"/>
      <c r="S672" s="139"/>
      <c r="T672" s="139"/>
      <c r="U672" s="139"/>
    </row>
    <row r="673" spans="10:21" ht="15.5" x14ac:dyDescent="0.35">
      <c r="J673" s="9"/>
      <c r="K673" s="5"/>
      <c r="L673" s="5"/>
      <c r="M673" s="5"/>
      <c r="S673" s="139"/>
      <c r="T673" s="139"/>
      <c r="U673" s="139"/>
    </row>
    <row r="674" spans="10:21" ht="15.5" x14ac:dyDescent="0.35">
      <c r="J674" s="9"/>
      <c r="K674" s="5"/>
      <c r="L674" s="5"/>
      <c r="M674" s="5"/>
      <c r="S674" s="139"/>
      <c r="T674" s="139"/>
      <c r="U674" s="139"/>
    </row>
    <row r="675" spans="10:21" ht="15.5" x14ac:dyDescent="0.35">
      <c r="J675" s="9"/>
      <c r="K675" s="5"/>
      <c r="L675" s="5"/>
      <c r="M675" s="5"/>
      <c r="S675" s="139"/>
      <c r="T675" s="139"/>
      <c r="U675" s="139"/>
    </row>
    <row r="676" spans="10:21" ht="15.5" x14ac:dyDescent="0.35">
      <c r="J676" s="9"/>
      <c r="K676" s="5"/>
      <c r="L676" s="5"/>
      <c r="M676" s="5"/>
      <c r="S676" s="139"/>
      <c r="T676" s="139"/>
      <c r="U676" s="139"/>
    </row>
    <row r="677" spans="10:21" ht="15.5" x14ac:dyDescent="0.35">
      <c r="J677" s="9"/>
      <c r="K677" s="5"/>
      <c r="L677" s="5"/>
      <c r="M677" s="5"/>
      <c r="S677" s="139"/>
      <c r="T677" s="139"/>
      <c r="U677" s="139"/>
    </row>
    <row r="678" spans="10:21" ht="15.5" x14ac:dyDescent="0.35">
      <c r="J678" s="9"/>
      <c r="K678" s="5"/>
      <c r="L678" s="5"/>
      <c r="M678" s="5"/>
      <c r="S678" s="139"/>
      <c r="T678" s="139"/>
      <c r="U678" s="139"/>
    </row>
    <row r="679" spans="10:21" ht="15.5" x14ac:dyDescent="0.35">
      <c r="J679" s="9"/>
      <c r="K679" s="5"/>
      <c r="L679" s="5"/>
      <c r="M679" s="5"/>
      <c r="S679" s="139"/>
      <c r="T679" s="139"/>
      <c r="U679" s="139"/>
    </row>
    <row r="680" spans="10:21" ht="15.5" x14ac:dyDescent="0.35">
      <c r="J680" s="9"/>
      <c r="K680" s="5"/>
      <c r="L680" s="5"/>
      <c r="M680" s="5"/>
      <c r="S680" s="139"/>
      <c r="T680" s="139"/>
      <c r="U680" s="139"/>
    </row>
    <row r="681" spans="10:21" ht="15.5" x14ac:dyDescent="0.35">
      <c r="J681" s="9"/>
      <c r="K681" s="5"/>
      <c r="L681" s="5"/>
      <c r="M681" s="5"/>
      <c r="S681" s="139"/>
      <c r="T681" s="139"/>
      <c r="U681" s="139"/>
    </row>
    <row r="682" spans="10:21" ht="15.5" x14ac:dyDescent="0.35">
      <c r="J682" s="9"/>
      <c r="K682" s="5"/>
      <c r="L682" s="5"/>
      <c r="M682" s="5"/>
      <c r="S682" s="139"/>
      <c r="T682" s="139"/>
      <c r="U682" s="139"/>
    </row>
    <row r="683" spans="10:21" ht="15.5" x14ac:dyDescent="0.35">
      <c r="J683" s="9"/>
      <c r="K683" s="5"/>
      <c r="L683" s="5"/>
      <c r="M683" s="5"/>
      <c r="S683" s="139"/>
      <c r="T683" s="139"/>
      <c r="U683" s="139"/>
    </row>
    <row r="684" spans="10:21" ht="15.5" x14ac:dyDescent="0.35">
      <c r="J684" s="9"/>
      <c r="K684" s="5"/>
      <c r="L684" s="5"/>
      <c r="M684" s="5"/>
      <c r="S684" s="139"/>
      <c r="T684" s="139"/>
      <c r="U684" s="139"/>
    </row>
    <row r="685" spans="10:21" ht="15.5" x14ac:dyDescent="0.35">
      <c r="J685" s="9"/>
      <c r="K685" s="5"/>
      <c r="L685" s="5"/>
      <c r="M685" s="5"/>
      <c r="S685" s="139"/>
      <c r="T685" s="139"/>
      <c r="U685" s="139"/>
    </row>
    <row r="686" spans="10:21" ht="15.5" x14ac:dyDescent="0.35">
      <c r="J686" s="9"/>
      <c r="K686" s="5"/>
      <c r="L686" s="5"/>
      <c r="M686" s="5"/>
      <c r="S686" s="139"/>
      <c r="T686" s="139"/>
      <c r="U686" s="139"/>
    </row>
    <row r="687" spans="10:21" ht="15.5" x14ac:dyDescent="0.35">
      <c r="J687" s="9"/>
      <c r="K687" s="5"/>
      <c r="L687" s="5"/>
      <c r="M687" s="5"/>
      <c r="S687" s="139"/>
      <c r="T687" s="139"/>
      <c r="U687" s="139"/>
    </row>
    <row r="688" spans="10:21" ht="15.5" x14ac:dyDescent="0.35">
      <c r="J688" s="9"/>
      <c r="K688" s="5"/>
      <c r="L688" s="5"/>
      <c r="M688" s="5"/>
      <c r="S688" s="139"/>
      <c r="T688" s="139"/>
      <c r="U688" s="139"/>
    </row>
    <row r="689" spans="10:21" ht="15.5" x14ac:dyDescent="0.35">
      <c r="J689" s="9"/>
      <c r="K689" s="5"/>
      <c r="L689" s="5"/>
      <c r="M689" s="5"/>
      <c r="S689" s="139"/>
      <c r="T689" s="139"/>
      <c r="U689" s="139"/>
    </row>
    <row r="690" spans="10:21" ht="15.5" x14ac:dyDescent="0.35">
      <c r="J690" s="9"/>
      <c r="K690" s="5"/>
      <c r="L690" s="5"/>
      <c r="M690" s="5"/>
      <c r="S690" s="139"/>
      <c r="T690" s="139"/>
      <c r="U690" s="139"/>
    </row>
    <row r="691" spans="10:21" ht="15.5" x14ac:dyDescent="0.35">
      <c r="J691" s="9"/>
      <c r="K691" s="5"/>
      <c r="L691" s="5"/>
      <c r="M691" s="5"/>
      <c r="S691" s="139"/>
      <c r="T691" s="139"/>
      <c r="U691" s="139"/>
    </row>
    <row r="692" spans="10:21" ht="15.5" x14ac:dyDescent="0.35">
      <c r="J692" s="9"/>
      <c r="K692" s="5"/>
      <c r="L692" s="5"/>
      <c r="M692" s="5"/>
      <c r="S692" s="139"/>
      <c r="T692" s="139"/>
      <c r="U692" s="139"/>
    </row>
    <row r="693" spans="10:21" ht="15.5" x14ac:dyDescent="0.35">
      <c r="J693" s="9"/>
      <c r="K693" s="5"/>
      <c r="L693" s="5"/>
      <c r="M693" s="5"/>
      <c r="S693" s="139"/>
      <c r="T693" s="139"/>
      <c r="U693" s="139"/>
    </row>
    <row r="694" spans="10:21" ht="15.5" x14ac:dyDescent="0.35">
      <c r="J694" s="9"/>
      <c r="K694" s="5"/>
      <c r="L694" s="5"/>
      <c r="M694" s="5"/>
      <c r="S694" s="139"/>
      <c r="T694" s="139"/>
      <c r="U694" s="139"/>
    </row>
    <row r="695" spans="10:21" ht="15.5" x14ac:dyDescent="0.35">
      <c r="J695" s="9"/>
      <c r="K695" s="5"/>
      <c r="L695" s="5"/>
      <c r="M695" s="5"/>
      <c r="S695" s="139"/>
      <c r="T695" s="139"/>
      <c r="U695" s="139"/>
    </row>
    <row r="696" spans="10:21" ht="15.5" x14ac:dyDescent="0.35">
      <c r="J696" s="9"/>
      <c r="K696" s="5"/>
      <c r="L696" s="5"/>
      <c r="M696" s="5"/>
      <c r="S696" s="139"/>
      <c r="T696" s="139"/>
      <c r="U696" s="139"/>
    </row>
    <row r="697" spans="10:21" ht="15.5" x14ac:dyDescent="0.35">
      <c r="J697" s="9"/>
      <c r="K697" s="5"/>
      <c r="L697" s="5"/>
      <c r="M697" s="5"/>
      <c r="S697" s="139"/>
      <c r="T697" s="139"/>
      <c r="U697" s="139"/>
    </row>
    <row r="698" spans="10:21" ht="15.5" x14ac:dyDescent="0.35">
      <c r="J698" s="9"/>
      <c r="K698" s="5"/>
      <c r="L698" s="5"/>
      <c r="M698" s="5"/>
      <c r="S698" s="139"/>
      <c r="T698" s="139"/>
      <c r="U698" s="139"/>
    </row>
    <row r="699" spans="10:21" ht="15.5" x14ac:dyDescent="0.35">
      <c r="J699" s="9"/>
      <c r="K699" s="5"/>
      <c r="L699" s="5"/>
      <c r="M699" s="5"/>
      <c r="S699" s="139"/>
      <c r="T699" s="139"/>
      <c r="U699" s="139"/>
    </row>
    <row r="700" spans="10:21" ht="15.5" x14ac:dyDescent="0.35">
      <c r="J700" s="9"/>
      <c r="K700" s="5"/>
      <c r="L700" s="5"/>
      <c r="M700" s="5"/>
      <c r="S700" s="139"/>
      <c r="T700" s="139"/>
      <c r="U700" s="139"/>
    </row>
    <row r="701" spans="10:21" ht="15.5" x14ac:dyDescent="0.35">
      <c r="J701" s="9"/>
      <c r="K701" s="5"/>
      <c r="L701" s="5"/>
      <c r="M701" s="5"/>
      <c r="S701" s="139"/>
      <c r="T701" s="139"/>
      <c r="U701" s="139"/>
    </row>
    <row r="702" spans="10:21" ht="15.5" x14ac:dyDescent="0.35">
      <c r="J702" s="9"/>
      <c r="K702" s="5"/>
      <c r="L702" s="5"/>
      <c r="M702" s="5"/>
      <c r="S702" s="139"/>
      <c r="T702" s="139"/>
      <c r="U702" s="139"/>
    </row>
    <row r="703" spans="10:21" ht="15.5" x14ac:dyDescent="0.35">
      <c r="J703" s="9"/>
      <c r="K703" s="5"/>
      <c r="L703" s="5"/>
      <c r="M703" s="5"/>
      <c r="S703" s="139"/>
      <c r="T703" s="139"/>
      <c r="U703" s="139"/>
    </row>
    <row r="704" spans="10:21" ht="15.5" x14ac:dyDescent="0.35">
      <c r="J704" s="9"/>
      <c r="K704" s="5"/>
      <c r="L704" s="5"/>
      <c r="M704" s="5"/>
      <c r="S704" s="139"/>
      <c r="T704" s="139"/>
      <c r="U704" s="139"/>
    </row>
    <row r="705" spans="10:21" ht="15.5" x14ac:dyDescent="0.35">
      <c r="J705" s="9"/>
      <c r="K705" s="5"/>
      <c r="L705" s="5"/>
      <c r="M705" s="5"/>
      <c r="S705" s="139"/>
      <c r="T705" s="139"/>
      <c r="U705" s="139"/>
    </row>
    <row r="706" spans="10:21" ht="15.5" x14ac:dyDescent="0.35">
      <c r="J706" s="9"/>
      <c r="K706" s="5"/>
      <c r="L706" s="5"/>
      <c r="M706" s="5"/>
      <c r="S706" s="139"/>
      <c r="T706" s="139"/>
      <c r="U706" s="139"/>
    </row>
    <row r="707" spans="10:21" ht="15.5" x14ac:dyDescent="0.35">
      <c r="J707" s="9"/>
      <c r="K707" s="5"/>
      <c r="L707" s="5"/>
      <c r="M707" s="5"/>
      <c r="S707" s="139"/>
      <c r="T707" s="139"/>
      <c r="U707" s="139"/>
    </row>
    <row r="708" spans="10:21" ht="15.5" x14ac:dyDescent="0.35">
      <c r="J708" s="9"/>
      <c r="K708" s="5"/>
      <c r="L708" s="5"/>
      <c r="M708" s="5"/>
      <c r="S708" s="139"/>
      <c r="T708" s="139"/>
      <c r="U708" s="139"/>
    </row>
    <row r="709" spans="10:21" ht="15.5" x14ac:dyDescent="0.35">
      <c r="J709" s="9"/>
      <c r="K709" s="5"/>
      <c r="L709" s="5"/>
      <c r="M709" s="5"/>
      <c r="S709" s="139"/>
      <c r="T709" s="139"/>
      <c r="U709" s="139"/>
    </row>
    <row r="710" spans="10:21" ht="15.5" x14ac:dyDescent="0.35">
      <c r="J710" s="9"/>
      <c r="K710" s="5"/>
      <c r="L710" s="5"/>
      <c r="M710" s="5"/>
      <c r="S710" s="139"/>
      <c r="T710" s="139"/>
      <c r="U710" s="139"/>
    </row>
    <row r="711" spans="10:21" ht="15.5" x14ac:dyDescent="0.35">
      <c r="J711" s="9"/>
      <c r="K711" s="5"/>
      <c r="L711" s="5"/>
      <c r="M711" s="5"/>
      <c r="S711" s="139"/>
      <c r="T711" s="139"/>
      <c r="U711" s="139"/>
    </row>
    <row r="712" spans="10:21" ht="15.5" x14ac:dyDescent="0.35">
      <c r="J712" s="9"/>
      <c r="K712" s="5"/>
      <c r="L712" s="5"/>
      <c r="M712" s="5"/>
      <c r="S712" s="139"/>
      <c r="T712" s="139"/>
      <c r="U712" s="139"/>
    </row>
    <row r="713" spans="10:21" ht="15.5" x14ac:dyDescent="0.35">
      <c r="J713" s="9"/>
      <c r="K713" s="5"/>
      <c r="L713" s="5"/>
      <c r="M713" s="5"/>
      <c r="S713" s="139"/>
      <c r="T713" s="139"/>
      <c r="U713" s="139"/>
    </row>
    <row r="714" spans="10:21" ht="15.5" x14ac:dyDescent="0.35">
      <c r="J714" s="9"/>
      <c r="K714" s="5"/>
      <c r="L714" s="5"/>
      <c r="M714" s="5"/>
      <c r="S714" s="139"/>
      <c r="T714" s="139"/>
      <c r="U714" s="139"/>
    </row>
    <row r="715" spans="10:21" ht="15.5" x14ac:dyDescent="0.35">
      <c r="J715" s="9"/>
      <c r="K715" s="5"/>
      <c r="L715" s="5"/>
      <c r="M715" s="5"/>
      <c r="S715" s="139"/>
      <c r="T715" s="139"/>
      <c r="U715" s="139"/>
    </row>
    <row r="716" spans="10:21" ht="15.5" x14ac:dyDescent="0.35">
      <c r="J716" s="9"/>
      <c r="K716" s="5"/>
      <c r="L716" s="5"/>
      <c r="M716" s="5"/>
      <c r="S716" s="139"/>
      <c r="T716" s="139"/>
      <c r="U716" s="139"/>
    </row>
    <row r="717" spans="10:21" ht="15.5" x14ac:dyDescent="0.35">
      <c r="J717" s="9"/>
      <c r="K717" s="5"/>
      <c r="L717" s="5"/>
      <c r="M717" s="5"/>
      <c r="S717" s="139"/>
      <c r="T717" s="139"/>
      <c r="U717" s="139"/>
    </row>
    <row r="718" spans="10:21" ht="15.5" x14ac:dyDescent="0.35">
      <c r="J718" s="9"/>
      <c r="K718" s="5"/>
      <c r="L718" s="5"/>
      <c r="M718" s="5"/>
      <c r="S718" s="139"/>
      <c r="T718" s="139"/>
      <c r="U718" s="139"/>
    </row>
    <row r="719" spans="10:21" ht="15.5" x14ac:dyDescent="0.35">
      <c r="J719" s="9"/>
      <c r="K719" s="5"/>
      <c r="L719" s="5"/>
      <c r="M719" s="5"/>
      <c r="S719" s="139"/>
      <c r="T719" s="139"/>
      <c r="U719" s="139"/>
    </row>
    <row r="720" spans="10:21" ht="15.5" x14ac:dyDescent="0.35">
      <c r="J720" s="9"/>
      <c r="K720" s="5"/>
      <c r="L720" s="5"/>
      <c r="M720" s="5"/>
      <c r="S720" s="139"/>
      <c r="T720" s="139"/>
      <c r="U720" s="139"/>
    </row>
    <row r="721" spans="10:21" ht="15.5" x14ac:dyDescent="0.35">
      <c r="J721" s="9"/>
      <c r="K721" s="5"/>
      <c r="L721" s="5"/>
      <c r="M721" s="5"/>
      <c r="S721" s="139"/>
      <c r="T721" s="139"/>
      <c r="U721" s="139"/>
    </row>
    <row r="722" spans="10:21" ht="15.5" x14ac:dyDescent="0.35">
      <c r="J722" s="9"/>
      <c r="K722" s="5"/>
      <c r="L722" s="5"/>
      <c r="M722" s="5"/>
      <c r="S722" s="139"/>
      <c r="T722" s="139"/>
      <c r="U722" s="139"/>
    </row>
    <row r="723" spans="10:21" ht="15.5" x14ac:dyDescent="0.35">
      <c r="J723" s="9"/>
      <c r="K723" s="5"/>
      <c r="L723" s="5"/>
      <c r="M723" s="5"/>
      <c r="S723" s="139"/>
      <c r="T723" s="139"/>
      <c r="U723" s="139"/>
    </row>
    <row r="724" spans="10:21" ht="15.5" x14ac:dyDescent="0.35">
      <c r="J724" s="9"/>
      <c r="K724" s="5"/>
      <c r="L724" s="5"/>
      <c r="M724" s="5"/>
      <c r="S724" s="139"/>
      <c r="T724" s="139"/>
      <c r="U724" s="139"/>
    </row>
    <row r="725" spans="10:21" ht="15.5" x14ac:dyDescent="0.35">
      <c r="J725" s="9"/>
      <c r="K725" s="5"/>
      <c r="L725" s="5"/>
      <c r="M725" s="5"/>
      <c r="S725" s="139"/>
      <c r="T725" s="139"/>
      <c r="U725" s="139"/>
    </row>
    <row r="726" spans="10:21" ht="15.5" x14ac:dyDescent="0.35">
      <c r="J726" s="9"/>
      <c r="K726" s="5"/>
      <c r="L726" s="5"/>
      <c r="M726" s="5"/>
      <c r="S726" s="139"/>
      <c r="T726" s="139"/>
      <c r="U726" s="139"/>
    </row>
    <row r="727" spans="10:21" ht="15.5" x14ac:dyDescent="0.35">
      <c r="J727" s="9"/>
      <c r="K727" s="5"/>
      <c r="L727" s="5"/>
      <c r="M727" s="5"/>
      <c r="S727" s="139"/>
      <c r="T727" s="139"/>
      <c r="U727" s="139"/>
    </row>
    <row r="728" spans="10:21" ht="15.5" x14ac:dyDescent="0.35">
      <c r="J728" s="9"/>
      <c r="K728" s="5"/>
      <c r="L728" s="5"/>
      <c r="M728" s="5"/>
      <c r="S728" s="139"/>
      <c r="T728" s="139"/>
      <c r="U728" s="139"/>
    </row>
    <row r="729" spans="10:21" ht="15.5" x14ac:dyDescent="0.35">
      <c r="J729" s="9"/>
      <c r="K729" s="5"/>
      <c r="L729" s="5"/>
      <c r="M729" s="5"/>
      <c r="S729" s="139"/>
      <c r="T729" s="139"/>
      <c r="U729" s="139"/>
    </row>
    <row r="730" spans="10:21" ht="15.5" x14ac:dyDescent="0.35">
      <c r="J730" s="9"/>
      <c r="K730" s="5"/>
      <c r="L730" s="5"/>
      <c r="M730" s="5"/>
      <c r="S730" s="139"/>
      <c r="T730" s="139"/>
      <c r="U730" s="139"/>
    </row>
    <row r="731" spans="10:21" ht="15.5" x14ac:dyDescent="0.35">
      <c r="J731" s="9"/>
      <c r="K731" s="5"/>
      <c r="L731" s="5"/>
      <c r="M731" s="5"/>
      <c r="S731" s="139"/>
      <c r="T731" s="139"/>
      <c r="U731" s="139"/>
    </row>
    <row r="732" spans="10:21" ht="15.5" x14ac:dyDescent="0.35">
      <c r="J732" s="9"/>
      <c r="K732" s="5"/>
      <c r="L732" s="5"/>
      <c r="M732" s="5"/>
      <c r="S732" s="139"/>
      <c r="T732" s="139"/>
      <c r="U732" s="139"/>
    </row>
    <row r="733" spans="10:21" ht="15.5" x14ac:dyDescent="0.35">
      <c r="J733" s="9"/>
      <c r="K733" s="5"/>
      <c r="L733" s="5"/>
      <c r="M733" s="5"/>
      <c r="S733" s="139"/>
      <c r="T733" s="139"/>
      <c r="U733" s="139"/>
    </row>
    <row r="734" spans="10:21" ht="15.5" x14ac:dyDescent="0.35">
      <c r="J734" s="9"/>
      <c r="K734" s="5"/>
      <c r="L734" s="5"/>
      <c r="M734" s="5"/>
      <c r="S734" s="139"/>
      <c r="T734" s="139"/>
      <c r="U734" s="139"/>
    </row>
    <row r="735" spans="10:21" ht="15.5" x14ac:dyDescent="0.35">
      <c r="J735" s="9"/>
      <c r="K735" s="5"/>
      <c r="L735" s="5"/>
      <c r="M735" s="5"/>
      <c r="S735" s="139"/>
      <c r="T735" s="139"/>
      <c r="U735" s="139"/>
    </row>
    <row r="736" spans="10:21" ht="15.5" x14ac:dyDescent="0.35">
      <c r="J736" s="9"/>
      <c r="K736" s="5"/>
      <c r="L736" s="5"/>
      <c r="M736" s="5"/>
      <c r="S736" s="139"/>
      <c r="T736" s="139"/>
      <c r="U736" s="139"/>
    </row>
    <row r="737" spans="10:21" ht="15.5" x14ac:dyDescent="0.35">
      <c r="J737" s="9"/>
      <c r="K737" s="5"/>
      <c r="L737" s="5"/>
      <c r="M737" s="5"/>
      <c r="S737" s="139"/>
      <c r="T737" s="139"/>
      <c r="U737" s="139"/>
    </row>
    <row r="738" spans="10:21" ht="15.5" x14ac:dyDescent="0.35">
      <c r="J738" s="9"/>
      <c r="K738" s="5"/>
      <c r="L738" s="5"/>
      <c r="M738" s="5"/>
      <c r="S738" s="139"/>
      <c r="T738" s="139"/>
      <c r="U738" s="139"/>
    </row>
    <row r="739" spans="10:21" ht="15.5" x14ac:dyDescent="0.35">
      <c r="J739" s="9"/>
      <c r="K739" s="5"/>
      <c r="L739" s="5"/>
      <c r="M739" s="5"/>
      <c r="S739" s="139"/>
      <c r="T739" s="139"/>
      <c r="U739" s="139"/>
    </row>
    <row r="740" spans="10:21" ht="15.5" x14ac:dyDescent="0.35">
      <c r="J740" s="9"/>
      <c r="K740" s="5"/>
      <c r="L740" s="5"/>
      <c r="M740" s="5"/>
      <c r="S740" s="139"/>
      <c r="T740" s="139"/>
      <c r="U740" s="139"/>
    </row>
    <row r="741" spans="10:21" ht="15.5" x14ac:dyDescent="0.35">
      <c r="J741" s="9"/>
      <c r="K741" s="5"/>
      <c r="L741" s="5"/>
      <c r="M741" s="5"/>
      <c r="S741" s="139"/>
      <c r="T741" s="139"/>
      <c r="U741" s="139"/>
    </row>
    <row r="742" spans="10:21" ht="15.5" x14ac:dyDescent="0.35">
      <c r="J742" s="9"/>
      <c r="K742" s="5"/>
      <c r="L742" s="5"/>
      <c r="M742" s="5"/>
      <c r="S742" s="139"/>
      <c r="T742" s="139"/>
      <c r="U742" s="139"/>
    </row>
    <row r="743" spans="10:21" ht="15.5" x14ac:dyDescent="0.35">
      <c r="J743" s="9"/>
      <c r="K743" s="5"/>
      <c r="L743" s="5"/>
      <c r="M743" s="5"/>
      <c r="S743" s="139"/>
      <c r="T743" s="139"/>
      <c r="U743" s="139"/>
    </row>
    <row r="744" spans="10:21" ht="15.5" x14ac:dyDescent="0.35">
      <c r="J744" s="9"/>
      <c r="K744" s="5"/>
      <c r="L744" s="5"/>
      <c r="M744" s="5"/>
      <c r="S744" s="139"/>
      <c r="T744" s="139"/>
      <c r="U744" s="139"/>
    </row>
    <row r="745" spans="10:21" ht="15.5" x14ac:dyDescent="0.35">
      <c r="J745" s="9"/>
      <c r="K745" s="5"/>
      <c r="L745" s="5"/>
      <c r="M745" s="5"/>
      <c r="S745" s="139"/>
      <c r="T745" s="139"/>
      <c r="U745" s="139"/>
    </row>
    <row r="746" spans="10:21" ht="15.5" x14ac:dyDescent="0.35">
      <c r="J746" s="9"/>
      <c r="K746" s="5"/>
      <c r="L746" s="5"/>
      <c r="M746" s="5"/>
      <c r="S746" s="139"/>
      <c r="T746" s="139"/>
      <c r="U746" s="139"/>
    </row>
    <row r="747" spans="10:21" ht="15.5" x14ac:dyDescent="0.35">
      <c r="J747" s="9"/>
      <c r="K747" s="5"/>
      <c r="L747" s="5"/>
      <c r="M747" s="5"/>
      <c r="S747" s="139"/>
      <c r="T747" s="139"/>
      <c r="U747" s="139"/>
    </row>
    <row r="748" spans="10:21" ht="15.5" x14ac:dyDescent="0.35">
      <c r="J748" s="9"/>
      <c r="K748" s="5"/>
      <c r="L748" s="5"/>
      <c r="M748" s="5"/>
      <c r="S748" s="139"/>
      <c r="T748" s="139"/>
      <c r="U748" s="139"/>
    </row>
    <row r="749" spans="10:21" ht="15.5" x14ac:dyDescent="0.35">
      <c r="J749" s="9"/>
      <c r="K749" s="5"/>
      <c r="L749" s="5"/>
      <c r="M749" s="5"/>
      <c r="S749" s="139"/>
      <c r="T749" s="139"/>
      <c r="U749" s="139"/>
    </row>
    <row r="750" spans="10:21" ht="15.5" x14ac:dyDescent="0.35">
      <c r="J750" s="9"/>
      <c r="K750" s="5"/>
      <c r="L750" s="5"/>
      <c r="M750" s="5"/>
      <c r="S750" s="139"/>
      <c r="T750" s="139"/>
      <c r="U750" s="139"/>
    </row>
    <row r="751" spans="10:21" ht="15.5" x14ac:dyDescent="0.35">
      <c r="J751" s="9"/>
      <c r="K751" s="5"/>
      <c r="L751" s="5"/>
      <c r="M751" s="5"/>
      <c r="S751" s="139"/>
      <c r="T751" s="139"/>
      <c r="U751" s="139"/>
    </row>
    <row r="752" spans="10:21" ht="15.5" x14ac:dyDescent="0.35">
      <c r="J752" s="9"/>
      <c r="K752" s="5"/>
      <c r="L752" s="5"/>
      <c r="M752" s="5"/>
      <c r="S752" s="139"/>
      <c r="T752" s="139"/>
      <c r="U752" s="139"/>
    </row>
    <row r="753" spans="10:21" ht="15.5" x14ac:dyDescent="0.35">
      <c r="J753" s="9"/>
      <c r="K753" s="5"/>
      <c r="L753" s="5"/>
      <c r="M753" s="5"/>
      <c r="S753" s="139"/>
      <c r="T753" s="139"/>
      <c r="U753" s="139"/>
    </row>
    <row r="754" spans="10:21" ht="15.5" x14ac:dyDescent="0.35">
      <c r="J754" s="9"/>
      <c r="K754" s="5"/>
      <c r="L754" s="5"/>
      <c r="M754" s="5"/>
      <c r="S754" s="139"/>
      <c r="T754" s="139"/>
      <c r="U754" s="139"/>
    </row>
    <row r="755" spans="10:21" ht="15.5" x14ac:dyDescent="0.35">
      <c r="J755" s="9"/>
      <c r="K755" s="5"/>
      <c r="L755" s="5"/>
      <c r="M755" s="5"/>
      <c r="S755" s="139"/>
      <c r="T755" s="139"/>
      <c r="U755" s="139"/>
    </row>
    <row r="756" spans="10:21" ht="15.5" x14ac:dyDescent="0.35">
      <c r="J756" s="9"/>
      <c r="K756" s="5"/>
      <c r="L756" s="5"/>
      <c r="M756" s="5"/>
      <c r="S756" s="139"/>
      <c r="T756" s="139"/>
      <c r="U756" s="139"/>
    </row>
    <row r="757" spans="10:21" ht="15.5" x14ac:dyDescent="0.35">
      <c r="J757" s="9"/>
      <c r="K757" s="5"/>
      <c r="L757" s="5"/>
      <c r="M757" s="5"/>
      <c r="S757" s="139"/>
      <c r="T757" s="139"/>
      <c r="U757" s="139"/>
    </row>
    <row r="758" spans="10:21" ht="15.5" x14ac:dyDescent="0.35">
      <c r="J758" s="9"/>
      <c r="K758" s="5"/>
      <c r="L758" s="5"/>
      <c r="M758" s="5"/>
      <c r="S758" s="139"/>
      <c r="T758" s="139"/>
      <c r="U758" s="139"/>
    </row>
    <row r="759" spans="10:21" ht="15.5" x14ac:dyDescent="0.35">
      <c r="J759" s="9"/>
      <c r="K759" s="5"/>
      <c r="L759" s="5"/>
      <c r="M759" s="5"/>
      <c r="S759" s="139"/>
      <c r="T759" s="139"/>
      <c r="U759" s="139"/>
    </row>
    <row r="760" spans="10:21" ht="15.5" x14ac:dyDescent="0.35">
      <c r="J760" s="9"/>
      <c r="K760" s="5"/>
      <c r="L760" s="5"/>
      <c r="M760" s="5"/>
      <c r="S760" s="139"/>
      <c r="T760" s="139"/>
      <c r="U760" s="139"/>
    </row>
    <row r="761" spans="10:21" ht="15.5" x14ac:dyDescent="0.35">
      <c r="J761" s="9"/>
      <c r="K761" s="5"/>
      <c r="L761" s="5"/>
      <c r="M761" s="5"/>
      <c r="S761" s="139"/>
      <c r="T761" s="139"/>
      <c r="U761" s="139"/>
    </row>
    <row r="762" spans="10:21" ht="15.5" x14ac:dyDescent="0.35">
      <c r="J762" s="9"/>
      <c r="K762" s="5"/>
      <c r="L762" s="5"/>
      <c r="M762" s="5"/>
      <c r="S762" s="139"/>
      <c r="T762" s="139"/>
      <c r="U762" s="139"/>
    </row>
    <row r="763" spans="10:21" ht="15.5" x14ac:dyDescent="0.35">
      <c r="J763" s="9"/>
      <c r="K763" s="5"/>
      <c r="L763" s="5"/>
      <c r="M763" s="5"/>
      <c r="S763" s="139"/>
      <c r="T763" s="139"/>
      <c r="U763" s="139"/>
    </row>
    <row r="764" spans="10:21" ht="15.5" x14ac:dyDescent="0.35">
      <c r="J764" s="9"/>
      <c r="K764" s="5"/>
      <c r="L764" s="5"/>
      <c r="M764" s="5"/>
      <c r="S764" s="139"/>
      <c r="T764" s="139"/>
      <c r="U764" s="139"/>
    </row>
    <row r="765" spans="10:21" ht="15.5" x14ac:dyDescent="0.35">
      <c r="J765" s="9"/>
      <c r="K765" s="5"/>
      <c r="L765" s="5"/>
      <c r="M765" s="5"/>
      <c r="S765" s="139"/>
      <c r="T765" s="139"/>
      <c r="U765" s="139"/>
    </row>
    <row r="766" spans="10:21" ht="15.5" x14ac:dyDescent="0.35">
      <c r="J766" s="9"/>
      <c r="K766" s="5"/>
      <c r="L766" s="5"/>
      <c r="M766" s="5"/>
      <c r="S766" s="139"/>
      <c r="T766" s="139"/>
      <c r="U766" s="139"/>
    </row>
    <row r="767" spans="10:21" ht="15.5" x14ac:dyDescent="0.35">
      <c r="J767" s="9"/>
      <c r="K767" s="5"/>
      <c r="L767" s="5"/>
      <c r="M767" s="5"/>
      <c r="S767" s="139"/>
      <c r="T767" s="139"/>
      <c r="U767" s="139"/>
    </row>
    <row r="768" spans="10:21" ht="15.5" x14ac:dyDescent="0.35">
      <c r="J768" s="9"/>
      <c r="K768" s="5"/>
      <c r="L768" s="5"/>
      <c r="M768" s="5"/>
      <c r="S768" s="139"/>
      <c r="T768" s="139"/>
      <c r="U768" s="139"/>
    </row>
    <row r="769" spans="10:21" ht="15.5" x14ac:dyDescent="0.35">
      <c r="J769" s="9"/>
      <c r="K769" s="5"/>
      <c r="L769" s="5"/>
      <c r="M769" s="5"/>
      <c r="S769" s="139"/>
      <c r="T769" s="139"/>
      <c r="U769" s="139"/>
    </row>
    <row r="770" spans="10:21" ht="15.5" x14ac:dyDescent="0.35">
      <c r="J770" s="9"/>
      <c r="K770" s="5"/>
      <c r="L770" s="5"/>
      <c r="M770" s="5"/>
      <c r="S770" s="139"/>
      <c r="T770" s="139"/>
      <c r="U770" s="139"/>
    </row>
    <row r="771" spans="10:21" ht="15.5" x14ac:dyDescent="0.35">
      <c r="J771" s="9"/>
      <c r="K771" s="5"/>
      <c r="L771" s="5"/>
      <c r="M771" s="5"/>
      <c r="S771" s="139"/>
      <c r="T771" s="139"/>
      <c r="U771" s="139"/>
    </row>
    <row r="772" spans="10:21" ht="15.5" x14ac:dyDescent="0.35">
      <c r="J772" s="9"/>
      <c r="K772" s="5"/>
      <c r="L772" s="5"/>
      <c r="M772" s="5"/>
      <c r="S772" s="139"/>
      <c r="T772" s="139"/>
      <c r="U772" s="139"/>
    </row>
    <row r="773" spans="10:21" ht="15.5" x14ac:dyDescent="0.35">
      <c r="J773" s="9"/>
      <c r="K773" s="5"/>
      <c r="L773" s="5"/>
      <c r="M773" s="5"/>
      <c r="S773" s="139"/>
      <c r="T773" s="139"/>
      <c r="U773" s="139"/>
    </row>
    <row r="774" spans="10:21" ht="15.5" x14ac:dyDescent="0.35">
      <c r="J774" s="9"/>
      <c r="K774" s="5"/>
      <c r="L774" s="5"/>
      <c r="M774" s="5"/>
      <c r="S774" s="139"/>
      <c r="T774" s="139"/>
      <c r="U774" s="139"/>
    </row>
    <row r="775" spans="10:21" ht="15.5" x14ac:dyDescent="0.35">
      <c r="J775" s="9"/>
      <c r="K775" s="5"/>
      <c r="L775" s="5"/>
      <c r="M775" s="5"/>
      <c r="S775" s="139"/>
      <c r="T775" s="139"/>
      <c r="U775" s="139"/>
    </row>
    <row r="776" spans="10:21" ht="15.5" x14ac:dyDescent="0.35">
      <c r="J776" s="9"/>
      <c r="K776" s="5"/>
      <c r="L776" s="5"/>
      <c r="M776" s="5"/>
      <c r="S776" s="139"/>
      <c r="T776" s="139"/>
      <c r="U776" s="139"/>
    </row>
    <row r="777" spans="10:21" ht="15.5" x14ac:dyDescent="0.35">
      <c r="J777" s="9"/>
      <c r="K777" s="5"/>
      <c r="L777" s="5"/>
      <c r="M777" s="5"/>
      <c r="S777" s="139"/>
      <c r="T777" s="139"/>
      <c r="U777" s="139"/>
    </row>
    <row r="778" spans="10:21" ht="15.5" x14ac:dyDescent="0.35">
      <c r="J778" s="9"/>
      <c r="K778" s="5"/>
      <c r="L778" s="5"/>
      <c r="M778" s="5"/>
      <c r="S778" s="139"/>
      <c r="T778" s="139"/>
      <c r="U778" s="139"/>
    </row>
    <row r="779" spans="10:21" ht="15.5" x14ac:dyDescent="0.35">
      <c r="J779" s="9"/>
      <c r="K779" s="5"/>
      <c r="L779" s="5"/>
      <c r="M779" s="5"/>
      <c r="S779" s="139"/>
      <c r="T779" s="139"/>
      <c r="U779" s="139"/>
    </row>
    <row r="780" spans="10:21" ht="15.5" x14ac:dyDescent="0.35">
      <c r="J780" s="9"/>
      <c r="K780" s="5"/>
      <c r="L780" s="5"/>
      <c r="M780" s="5"/>
      <c r="S780" s="139"/>
      <c r="T780" s="139"/>
      <c r="U780" s="139"/>
    </row>
    <row r="781" spans="10:21" ht="15.5" x14ac:dyDescent="0.35">
      <c r="J781" s="9"/>
      <c r="K781" s="5"/>
      <c r="L781" s="5"/>
      <c r="M781" s="5"/>
      <c r="S781" s="139"/>
      <c r="T781" s="139"/>
      <c r="U781" s="139"/>
    </row>
    <row r="782" spans="10:21" ht="15.5" x14ac:dyDescent="0.35">
      <c r="J782" s="9"/>
      <c r="K782" s="5"/>
      <c r="L782" s="5"/>
      <c r="M782" s="5"/>
      <c r="S782" s="139"/>
      <c r="T782" s="139"/>
      <c r="U782" s="139"/>
    </row>
    <row r="783" spans="10:21" ht="15.5" x14ac:dyDescent="0.35">
      <c r="J783" s="9"/>
      <c r="K783" s="5"/>
      <c r="L783" s="5"/>
      <c r="M783" s="5"/>
      <c r="S783" s="139"/>
      <c r="T783" s="139"/>
      <c r="U783" s="139"/>
    </row>
    <row r="784" spans="10:21" ht="15.5" x14ac:dyDescent="0.35">
      <c r="J784" s="9"/>
      <c r="K784" s="5"/>
      <c r="L784" s="5"/>
      <c r="M784" s="5"/>
      <c r="S784" s="139"/>
      <c r="T784" s="139"/>
      <c r="U784" s="139"/>
    </row>
    <row r="785" spans="10:21" ht="15.5" x14ac:dyDescent="0.35">
      <c r="J785" s="9"/>
      <c r="K785" s="5"/>
      <c r="L785" s="5"/>
      <c r="M785" s="5"/>
      <c r="S785" s="139"/>
      <c r="T785" s="139"/>
      <c r="U785" s="139"/>
    </row>
    <row r="786" spans="10:21" ht="15.5" x14ac:dyDescent="0.35">
      <c r="J786" s="9"/>
      <c r="K786" s="5"/>
      <c r="L786" s="5"/>
      <c r="M786" s="5"/>
      <c r="S786" s="139"/>
      <c r="T786" s="139"/>
      <c r="U786" s="139"/>
    </row>
    <row r="787" spans="10:21" ht="15.5" x14ac:dyDescent="0.35">
      <c r="J787" s="9"/>
      <c r="K787" s="5"/>
      <c r="L787" s="5"/>
      <c r="M787" s="5"/>
      <c r="S787" s="139"/>
      <c r="T787" s="139"/>
      <c r="U787" s="139"/>
    </row>
    <row r="788" spans="10:21" ht="15.5" x14ac:dyDescent="0.35">
      <c r="J788" s="9"/>
      <c r="K788" s="5"/>
      <c r="L788" s="5"/>
      <c r="M788" s="5"/>
      <c r="S788" s="139"/>
      <c r="T788" s="139"/>
      <c r="U788" s="139"/>
    </row>
    <row r="789" spans="10:21" ht="15.5" x14ac:dyDescent="0.35">
      <c r="J789" s="9"/>
      <c r="K789" s="5"/>
      <c r="L789" s="5"/>
      <c r="M789" s="5"/>
      <c r="S789" s="139"/>
      <c r="T789" s="139"/>
      <c r="U789" s="139"/>
    </row>
    <row r="790" spans="10:21" ht="15.5" x14ac:dyDescent="0.35">
      <c r="J790" s="9"/>
      <c r="K790" s="5"/>
      <c r="L790" s="5"/>
      <c r="M790" s="5"/>
      <c r="S790" s="139"/>
      <c r="T790" s="139"/>
      <c r="U790" s="139"/>
    </row>
    <row r="791" spans="10:21" ht="15.5" x14ac:dyDescent="0.35">
      <c r="J791" s="9"/>
      <c r="K791" s="5"/>
      <c r="L791" s="5"/>
      <c r="M791" s="5"/>
      <c r="S791" s="139"/>
      <c r="T791" s="139"/>
      <c r="U791" s="139"/>
    </row>
    <row r="792" spans="10:21" ht="15.5" x14ac:dyDescent="0.35">
      <c r="J792" s="9"/>
      <c r="K792" s="5"/>
      <c r="L792" s="5"/>
      <c r="M792" s="5"/>
      <c r="S792" s="139"/>
      <c r="T792" s="139"/>
      <c r="U792" s="139"/>
    </row>
    <row r="793" spans="10:21" ht="15.5" x14ac:dyDescent="0.35">
      <c r="J793" s="9"/>
      <c r="K793" s="5"/>
      <c r="L793" s="5"/>
      <c r="M793" s="5"/>
      <c r="S793" s="139"/>
      <c r="T793" s="139"/>
      <c r="U793" s="139"/>
    </row>
    <row r="794" spans="10:21" ht="15.5" x14ac:dyDescent="0.35">
      <c r="J794" s="9"/>
      <c r="K794" s="5"/>
      <c r="L794" s="5"/>
      <c r="M794" s="5"/>
      <c r="S794" s="139"/>
      <c r="T794" s="139"/>
      <c r="U794" s="139"/>
    </row>
    <row r="795" spans="10:21" ht="15.5" x14ac:dyDescent="0.35">
      <c r="J795" s="9"/>
      <c r="K795" s="5"/>
      <c r="L795" s="5"/>
      <c r="M795" s="5"/>
      <c r="S795" s="139"/>
      <c r="T795" s="139"/>
      <c r="U795" s="139"/>
    </row>
    <row r="796" spans="10:21" ht="15.5" x14ac:dyDescent="0.35">
      <c r="J796" s="9"/>
      <c r="K796" s="5"/>
      <c r="L796" s="5"/>
      <c r="M796" s="5"/>
      <c r="S796" s="139"/>
      <c r="T796" s="139"/>
      <c r="U796" s="139"/>
    </row>
    <row r="797" spans="10:21" ht="15.5" x14ac:dyDescent="0.35">
      <c r="J797" s="9"/>
      <c r="K797" s="5"/>
      <c r="L797" s="5"/>
      <c r="M797" s="5"/>
      <c r="S797" s="139"/>
      <c r="T797" s="139"/>
      <c r="U797" s="139"/>
    </row>
    <row r="798" spans="10:21" ht="15.5" x14ac:dyDescent="0.35">
      <c r="J798" s="9"/>
      <c r="K798" s="5"/>
      <c r="L798" s="5"/>
      <c r="M798" s="5"/>
      <c r="S798" s="139"/>
      <c r="T798" s="139"/>
      <c r="U798" s="139"/>
    </row>
    <row r="799" spans="10:21" ht="15.5" x14ac:dyDescent="0.35">
      <c r="J799" s="9"/>
      <c r="K799" s="5"/>
      <c r="L799" s="5"/>
      <c r="M799" s="5"/>
      <c r="S799" s="139"/>
      <c r="T799" s="139"/>
      <c r="U799" s="139"/>
    </row>
    <row r="800" spans="10:21" ht="15.5" x14ac:dyDescent="0.35">
      <c r="J800" s="9"/>
      <c r="K800" s="5"/>
      <c r="L800" s="5"/>
      <c r="M800" s="5"/>
      <c r="S800" s="139"/>
      <c r="T800" s="139"/>
      <c r="U800" s="139"/>
    </row>
    <row r="801" spans="10:21" ht="15.5" x14ac:dyDescent="0.35">
      <c r="J801" s="9"/>
      <c r="K801" s="5"/>
      <c r="L801" s="5"/>
      <c r="M801" s="5"/>
      <c r="S801" s="139"/>
      <c r="T801" s="139"/>
      <c r="U801" s="139"/>
    </row>
    <row r="802" spans="10:21" ht="15.5" x14ac:dyDescent="0.35">
      <c r="J802" s="9"/>
      <c r="K802" s="5"/>
      <c r="L802" s="5"/>
      <c r="M802" s="5"/>
      <c r="S802" s="139"/>
      <c r="T802" s="139"/>
      <c r="U802" s="139"/>
    </row>
    <row r="803" spans="10:21" ht="15.5" x14ac:dyDescent="0.35">
      <c r="J803" s="9"/>
      <c r="K803" s="5"/>
      <c r="L803" s="5"/>
      <c r="M803" s="5"/>
      <c r="S803" s="139"/>
      <c r="T803" s="139"/>
      <c r="U803" s="139"/>
    </row>
    <row r="804" spans="10:21" ht="15.5" x14ac:dyDescent="0.35">
      <c r="J804" s="9"/>
      <c r="K804" s="5"/>
      <c r="L804" s="5"/>
      <c r="M804" s="5"/>
      <c r="S804" s="139"/>
      <c r="T804" s="139"/>
      <c r="U804" s="139"/>
    </row>
    <row r="805" spans="10:21" ht="15.5" x14ac:dyDescent="0.35">
      <c r="J805" s="9"/>
      <c r="K805" s="5"/>
      <c r="L805" s="5"/>
      <c r="M805" s="5"/>
      <c r="S805" s="139"/>
      <c r="T805" s="139"/>
      <c r="U805" s="139"/>
    </row>
    <row r="806" spans="10:21" ht="15.5" x14ac:dyDescent="0.35">
      <c r="J806" s="9"/>
      <c r="K806" s="5"/>
      <c r="L806" s="5"/>
      <c r="M806" s="5"/>
      <c r="S806" s="139"/>
      <c r="T806" s="139"/>
      <c r="U806" s="139"/>
    </row>
    <row r="807" spans="10:21" ht="15.5" x14ac:dyDescent="0.35">
      <c r="J807" s="9"/>
      <c r="K807" s="5"/>
      <c r="L807" s="5"/>
      <c r="M807" s="5"/>
      <c r="S807" s="139"/>
      <c r="T807" s="139"/>
      <c r="U807" s="139"/>
    </row>
    <row r="808" spans="10:21" ht="15.5" x14ac:dyDescent="0.35">
      <c r="J808" s="9"/>
      <c r="K808" s="5"/>
      <c r="L808" s="5"/>
      <c r="M808" s="5"/>
      <c r="S808" s="139"/>
      <c r="T808" s="139"/>
      <c r="U808" s="139"/>
    </row>
    <row r="809" spans="10:21" ht="15.5" x14ac:dyDescent="0.35">
      <c r="J809" s="9"/>
      <c r="K809" s="5"/>
      <c r="L809" s="5"/>
      <c r="M809" s="5"/>
      <c r="S809" s="139"/>
      <c r="T809" s="139"/>
      <c r="U809" s="139"/>
    </row>
    <row r="810" spans="10:21" ht="15.5" x14ac:dyDescent="0.35">
      <c r="J810" s="9"/>
      <c r="K810" s="5"/>
      <c r="L810" s="5"/>
      <c r="M810" s="5"/>
      <c r="S810" s="139"/>
      <c r="T810" s="139"/>
      <c r="U810" s="139"/>
    </row>
    <row r="811" spans="10:21" ht="15.5" x14ac:dyDescent="0.35">
      <c r="J811" s="9"/>
      <c r="K811" s="5"/>
      <c r="L811" s="5"/>
      <c r="M811" s="5"/>
      <c r="S811" s="139"/>
      <c r="T811" s="139"/>
      <c r="U811" s="139"/>
    </row>
    <row r="812" spans="10:21" ht="15.5" x14ac:dyDescent="0.35">
      <c r="J812" s="9"/>
      <c r="K812" s="5"/>
      <c r="L812" s="5"/>
      <c r="M812" s="5"/>
      <c r="S812" s="139"/>
      <c r="T812" s="139"/>
      <c r="U812" s="139"/>
    </row>
    <row r="813" spans="10:21" ht="15.5" x14ac:dyDescent="0.35">
      <c r="J813" s="9"/>
      <c r="K813" s="5"/>
      <c r="L813" s="5"/>
      <c r="M813" s="5"/>
      <c r="S813" s="139"/>
      <c r="T813" s="139"/>
      <c r="U813" s="139"/>
    </row>
    <row r="814" spans="10:21" ht="15.5" x14ac:dyDescent="0.35">
      <c r="J814" s="9"/>
      <c r="K814" s="5"/>
      <c r="L814" s="5"/>
      <c r="M814" s="5"/>
      <c r="S814" s="139"/>
      <c r="T814" s="139"/>
      <c r="U814" s="139"/>
    </row>
    <row r="815" spans="10:21" ht="15.5" x14ac:dyDescent="0.35">
      <c r="J815" s="9"/>
      <c r="K815" s="5"/>
      <c r="L815" s="5"/>
      <c r="M815" s="5"/>
      <c r="S815" s="139"/>
      <c r="T815" s="139"/>
      <c r="U815" s="139"/>
    </row>
    <row r="816" spans="10:21" ht="15.5" x14ac:dyDescent="0.35">
      <c r="J816" s="9"/>
      <c r="K816" s="5"/>
      <c r="L816" s="5"/>
      <c r="M816" s="5"/>
      <c r="S816" s="139"/>
      <c r="T816" s="139"/>
      <c r="U816" s="139"/>
    </row>
    <row r="817" spans="10:21" ht="15.5" x14ac:dyDescent="0.35">
      <c r="J817" s="9"/>
      <c r="K817" s="5"/>
      <c r="L817" s="5"/>
      <c r="M817" s="5"/>
      <c r="S817" s="139"/>
      <c r="T817" s="139"/>
      <c r="U817" s="139"/>
    </row>
    <row r="818" spans="10:21" ht="15.5" x14ac:dyDescent="0.35">
      <c r="J818" s="9"/>
      <c r="K818" s="5"/>
      <c r="L818" s="5"/>
      <c r="M818" s="5"/>
      <c r="S818" s="139"/>
      <c r="T818" s="139"/>
      <c r="U818" s="139"/>
    </row>
    <row r="819" spans="10:21" ht="15.5" x14ac:dyDescent="0.35">
      <c r="J819" s="9"/>
      <c r="K819" s="5"/>
      <c r="L819" s="5"/>
      <c r="M819" s="5"/>
      <c r="S819" s="139"/>
      <c r="T819" s="139"/>
      <c r="U819" s="139"/>
    </row>
    <row r="820" spans="10:21" ht="15.5" x14ac:dyDescent="0.35">
      <c r="J820" s="9"/>
      <c r="K820" s="5"/>
      <c r="L820" s="5"/>
      <c r="M820" s="5"/>
      <c r="S820" s="139"/>
      <c r="T820" s="139"/>
      <c r="U820" s="139"/>
    </row>
    <row r="821" spans="10:21" ht="15.5" x14ac:dyDescent="0.35">
      <c r="J821" s="9"/>
      <c r="K821" s="5"/>
      <c r="L821" s="5"/>
      <c r="M821" s="5"/>
      <c r="S821" s="139"/>
      <c r="T821" s="139"/>
      <c r="U821" s="139"/>
    </row>
    <row r="822" spans="10:21" ht="15.5" x14ac:dyDescent="0.35">
      <c r="J822" s="9"/>
      <c r="K822" s="5"/>
      <c r="L822" s="5"/>
      <c r="M822" s="5"/>
      <c r="S822" s="139"/>
      <c r="T822" s="139"/>
      <c r="U822" s="139"/>
    </row>
    <row r="823" spans="10:21" ht="15.5" x14ac:dyDescent="0.35">
      <c r="J823" s="9"/>
      <c r="K823" s="5"/>
      <c r="L823" s="5"/>
      <c r="M823" s="5"/>
      <c r="S823" s="139"/>
      <c r="T823" s="139"/>
      <c r="U823" s="139"/>
    </row>
    <row r="824" spans="10:21" ht="15.5" x14ac:dyDescent="0.35">
      <c r="J824" s="9"/>
      <c r="K824" s="5"/>
      <c r="L824" s="5"/>
      <c r="M824" s="5"/>
      <c r="S824" s="139"/>
      <c r="T824" s="139"/>
      <c r="U824" s="139"/>
    </row>
    <row r="825" spans="10:21" ht="15.5" x14ac:dyDescent="0.35">
      <c r="J825" s="9"/>
      <c r="K825" s="5"/>
      <c r="L825" s="5"/>
      <c r="M825" s="5"/>
      <c r="S825" s="139"/>
      <c r="T825" s="139"/>
      <c r="U825" s="139"/>
    </row>
    <row r="826" spans="10:21" ht="15.5" x14ac:dyDescent="0.35">
      <c r="J826" s="9"/>
      <c r="K826" s="5"/>
      <c r="L826" s="5"/>
      <c r="M826" s="5"/>
      <c r="S826" s="139"/>
      <c r="T826" s="139"/>
      <c r="U826" s="139"/>
    </row>
    <row r="827" spans="10:21" ht="15.5" x14ac:dyDescent="0.35">
      <c r="J827" s="9"/>
      <c r="K827" s="5"/>
      <c r="L827" s="5"/>
      <c r="M827" s="5"/>
      <c r="S827" s="139"/>
      <c r="T827" s="139"/>
      <c r="U827" s="139"/>
    </row>
    <row r="828" spans="10:21" ht="15.5" x14ac:dyDescent="0.35">
      <c r="J828" s="9"/>
      <c r="K828" s="5"/>
      <c r="L828" s="5"/>
      <c r="M828" s="5"/>
      <c r="S828" s="139"/>
      <c r="T828" s="139"/>
      <c r="U828" s="139"/>
    </row>
    <row r="829" spans="10:21" ht="15.5" x14ac:dyDescent="0.35">
      <c r="J829" s="9"/>
      <c r="K829" s="5"/>
      <c r="L829" s="5"/>
      <c r="M829" s="5"/>
      <c r="S829" s="139"/>
      <c r="T829" s="139"/>
      <c r="U829" s="139"/>
    </row>
    <row r="830" spans="10:21" ht="15.5" x14ac:dyDescent="0.35">
      <c r="J830" s="9"/>
      <c r="K830" s="5"/>
      <c r="L830" s="5"/>
      <c r="M830" s="5"/>
      <c r="S830" s="139"/>
      <c r="T830" s="139"/>
      <c r="U830" s="139"/>
    </row>
    <row r="831" spans="10:21" ht="15.5" x14ac:dyDescent="0.35">
      <c r="J831" s="9"/>
      <c r="K831" s="5"/>
      <c r="L831" s="5"/>
      <c r="M831" s="5"/>
      <c r="S831" s="139"/>
      <c r="T831" s="139"/>
      <c r="U831" s="139"/>
    </row>
    <row r="832" spans="10:21" ht="15.5" x14ac:dyDescent="0.35">
      <c r="J832" s="9"/>
      <c r="K832" s="5"/>
      <c r="L832" s="5"/>
      <c r="M832" s="5"/>
      <c r="S832" s="139"/>
      <c r="T832" s="139"/>
      <c r="U832" s="139"/>
    </row>
    <row r="833" spans="10:21" ht="15.5" x14ac:dyDescent="0.35">
      <c r="J833" s="9"/>
      <c r="K833" s="5"/>
      <c r="L833" s="5"/>
      <c r="M833" s="5"/>
      <c r="S833" s="139"/>
      <c r="T833" s="139"/>
      <c r="U833" s="139"/>
    </row>
    <row r="834" spans="10:21" ht="15.5" x14ac:dyDescent="0.35">
      <c r="J834" s="9"/>
      <c r="K834" s="5"/>
      <c r="L834" s="5"/>
      <c r="M834" s="5"/>
      <c r="S834" s="139"/>
      <c r="T834" s="139"/>
      <c r="U834" s="139"/>
    </row>
    <row r="835" spans="10:21" ht="15.5" x14ac:dyDescent="0.35">
      <c r="J835" s="9"/>
      <c r="K835" s="5"/>
      <c r="L835" s="5"/>
      <c r="M835" s="5"/>
      <c r="S835" s="139"/>
      <c r="T835" s="139"/>
      <c r="U835" s="139"/>
    </row>
    <row r="836" spans="10:21" ht="15.5" x14ac:dyDescent="0.35">
      <c r="J836" s="9"/>
      <c r="K836" s="5"/>
      <c r="L836" s="5"/>
      <c r="M836" s="5"/>
      <c r="S836" s="139"/>
      <c r="T836" s="139"/>
      <c r="U836" s="139"/>
    </row>
    <row r="837" spans="10:21" ht="15.5" x14ac:dyDescent="0.35">
      <c r="J837" s="9"/>
      <c r="K837" s="5"/>
      <c r="L837" s="5"/>
      <c r="M837" s="5"/>
      <c r="S837" s="139"/>
      <c r="T837" s="139"/>
      <c r="U837" s="139"/>
    </row>
    <row r="838" spans="10:21" ht="15.5" x14ac:dyDescent="0.35">
      <c r="J838" s="9"/>
      <c r="K838" s="5"/>
      <c r="L838" s="5"/>
      <c r="M838" s="5"/>
      <c r="S838" s="139"/>
      <c r="T838" s="139"/>
      <c r="U838" s="139"/>
    </row>
    <row r="839" spans="10:21" ht="15.5" x14ac:dyDescent="0.35">
      <c r="J839" s="9"/>
      <c r="K839" s="5"/>
      <c r="L839" s="5"/>
      <c r="M839" s="5"/>
      <c r="S839" s="139"/>
      <c r="T839" s="139"/>
      <c r="U839" s="139"/>
    </row>
    <row r="840" spans="10:21" ht="15.5" x14ac:dyDescent="0.35">
      <c r="J840" s="9"/>
      <c r="K840" s="5"/>
      <c r="L840" s="5"/>
      <c r="M840" s="5"/>
      <c r="S840" s="139"/>
      <c r="T840" s="139"/>
      <c r="U840" s="139"/>
    </row>
    <row r="841" spans="10:21" ht="15.5" x14ac:dyDescent="0.35">
      <c r="J841" s="9"/>
      <c r="K841" s="5"/>
      <c r="L841" s="5"/>
      <c r="M841" s="5"/>
      <c r="S841" s="139"/>
      <c r="T841" s="139"/>
      <c r="U841" s="139"/>
    </row>
    <row r="842" spans="10:21" ht="15.5" x14ac:dyDescent="0.35">
      <c r="J842" s="9"/>
      <c r="K842" s="5"/>
      <c r="L842" s="5"/>
      <c r="M842" s="5"/>
      <c r="S842" s="139"/>
      <c r="T842" s="139"/>
      <c r="U842" s="139"/>
    </row>
    <row r="843" spans="10:21" ht="15.5" x14ac:dyDescent="0.35">
      <c r="J843" s="9"/>
      <c r="K843" s="5"/>
      <c r="L843" s="5"/>
      <c r="M843" s="5"/>
      <c r="S843" s="139"/>
      <c r="T843" s="139"/>
      <c r="U843" s="139"/>
    </row>
    <row r="844" spans="10:21" ht="15.5" x14ac:dyDescent="0.35">
      <c r="J844" s="9"/>
      <c r="K844" s="5"/>
      <c r="L844" s="5"/>
      <c r="M844" s="5"/>
      <c r="S844" s="139"/>
      <c r="T844" s="139"/>
      <c r="U844" s="139"/>
    </row>
    <row r="845" spans="10:21" ht="15.5" x14ac:dyDescent="0.35">
      <c r="J845" s="9"/>
      <c r="K845" s="5"/>
      <c r="L845" s="5"/>
      <c r="M845" s="5"/>
      <c r="S845" s="139"/>
      <c r="T845" s="139"/>
      <c r="U845" s="139"/>
    </row>
    <row r="846" spans="10:21" ht="15.5" x14ac:dyDescent="0.35">
      <c r="J846" s="9"/>
      <c r="K846" s="5"/>
      <c r="L846" s="5"/>
      <c r="M846" s="5"/>
      <c r="S846" s="139"/>
      <c r="T846" s="139"/>
      <c r="U846" s="139"/>
    </row>
    <row r="847" spans="10:21" ht="15.5" x14ac:dyDescent="0.35">
      <c r="J847" s="9"/>
      <c r="K847" s="5"/>
      <c r="L847" s="5"/>
      <c r="M847" s="5"/>
      <c r="S847" s="139"/>
      <c r="T847" s="139"/>
      <c r="U847" s="139"/>
    </row>
    <row r="848" spans="10:21" ht="15.5" x14ac:dyDescent="0.35">
      <c r="J848" s="9"/>
      <c r="K848" s="5"/>
      <c r="L848" s="5"/>
      <c r="M848" s="5"/>
      <c r="S848" s="139"/>
      <c r="T848" s="139"/>
      <c r="U848" s="139"/>
    </row>
    <row r="849" spans="10:21" ht="15.5" x14ac:dyDescent="0.35">
      <c r="J849" s="9"/>
      <c r="K849" s="5"/>
      <c r="L849" s="5"/>
      <c r="M849" s="5"/>
      <c r="S849" s="139"/>
      <c r="T849" s="139"/>
      <c r="U849" s="139"/>
    </row>
    <row r="850" spans="10:21" ht="15.5" x14ac:dyDescent="0.35">
      <c r="J850" s="9"/>
      <c r="K850" s="5"/>
      <c r="L850" s="5"/>
      <c r="M850" s="5"/>
      <c r="S850" s="139"/>
      <c r="T850" s="139"/>
      <c r="U850" s="139"/>
    </row>
    <row r="851" spans="10:21" ht="15.5" x14ac:dyDescent="0.35">
      <c r="J851" s="9"/>
      <c r="K851" s="5"/>
      <c r="L851" s="5"/>
      <c r="M851" s="5"/>
      <c r="S851" s="139"/>
      <c r="T851" s="139"/>
      <c r="U851" s="139"/>
    </row>
    <row r="852" spans="10:21" ht="15.5" x14ac:dyDescent="0.35">
      <c r="J852" s="9"/>
      <c r="K852" s="5"/>
      <c r="L852" s="5"/>
      <c r="M852" s="5"/>
      <c r="S852" s="139"/>
      <c r="T852" s="139"/>
      <c r="U852" s="139"/>
    </row>
    <row r="853" spans="10:21" ht="15.5" x14ac:dyDescent="0.35">
      <c r="J853" s="9"/>
      <c r="K853" s="5"/>
      <c r="L853" s="5"/>
      <c r="M853" s="5"/>
      <c r="S853" s="139"/>
      <c r="T853" s="139"/>
      <c r="U853" s="139"/>
    </row>
    <row r="854" spans="10:21" ht="15.5" x14ac:dyDescent="0.35">
      <c r="J854" s="9"/>
      <c r="K854" s="5"/>
      <c r="L854" s="5"/>
      <c r="M854" s="5"/>
      <c r="S854" s="139"/>
      <c r="T854" s="139"/>
      <c r="U854" s="139"/>
    </row>
    <row r="855" spans="10:21" ht="15.5" x14ac:dyDescent="0.35">
      <c r="J855" s="9"/>
      <c r="K855" s="5"/>
      <c r="L855" s="5"/>
      <c r="M855" s="5"/>
      <c r="S855" s="139"/>
      <c r="T855" s="139"/>
      <c r="U855" s="139"/>
    </row>
    <row r="856" spans="10:21" ht="15.5" x14ac:dyDescent="0.35">
      <c r="J856" s="9"/>
      <c r="K856" s="5"/>
      <c r="L856" s="5"/>
      <c r="M856" s="5"/>
      <c r="S856" s="139"/>
      <c r="T856" s="139"/>
      <c r="U856" s="139"/>
    </row>
    <row r="857" spans="10:21" ht="15.5" x14ac:dyDescent="0.35">
      <c r="J857" s="9"/>
      <c r="K857" s="5"/>
      <c r="L857" s="5"/>
      <c r="M857" s="5"/>
      <c r="S857" s="139"/>
      <c r="T857" s="139"/>
      <c r="U857" s="139"/>
    </row>
    <row r="858" spans="10:21" ht="15.5" x14ac:dyDescent="0.35">
      <c r="J858" s="9"/>
      <c r="K858" s="5"/>
      <c r="L858" s="5"/>
      <c r="M858" s="5"/>
      <c r="S858" s="139"/>
      <c r="T858" s="139"/>
      <c r="U858" s="139"/>
    </row>
    <row r="859" spans="10:21" ht="15.5" x14ac:dyDescent="0.35">
      <c r="J859" s="9"/>
      <c r="K859" s="5"/>
      <c r="L859" s="5"/>
      <c r="M859" s="5"/>
      <c r="S859" s="139"/>
      <c r="T859" s="139"/>
      <c r="U859" s="139"/>
    </row>
    <row r="860" spans="10:21" ht="15.5" x14ac:dyDescent="0.35">
      <c r="J860" s="9"/>
      <c r="K860" s="5"/>
      <c r="L860" s="5"/>
      <c r="M860" s="5"/>
      <c r="S860" s="139"/>
      <c r="T860" s="139"/>
      <c r="U860" s="139"/>
    </row>
    <row r="861" spans="10:21" ht="15.5" x14ac:dyDescent="0.35">
      <c r="J861" s="9"/>
      <c r="K861" s="5"/>
      <c r="L861" s="5"/>
      <c r="M861" s="5"/>
      <c r="S861" s="139"/>
      <c r="T861" s="139"/>
      <c r="U861" s="139"/>
    </row>
    <row r="862" spans="10:21" ht="15.5" x14ac:dyDescent="0.35">
      <c r="J862" s="9"/>
      <c r="K862" s="5"/>
      <c r="L862" s="5"/>
      <c r="M862" s="5"/>
      <c r="S862" s="139"/>
      <c r="T862" s="139"/>
      <c r="U862" s="139"/>
    </row>
    <row r="863" spans="10:21" ht="15.5" x14ac:dyDescent="0.35">
      <c r="J863" s="9"/>
      <c r="K863" s="5"/>
      <c r="L863" s="5"/>
      <c r="M863" s="5"/>
      <c r="S863" s="139"/>
      <c r="T863" s="139"/>
      <c r="U863" s="139"/>
    </row>
    <row r="864" spans="10:21" ht="15.5" x14ac:dyDescent="0.35">
      <c r="J864" s="9"/>
      <c r="K864" s="5"/>
      <c r="L864" s="5"/>
      <c r="M864" s="5"/>
      <c r="S864" s="139"/>
      <c r="T864" s="139"/>
      <c r="U864" s="139"/>
    </row>
    <row r="865" spans="10:21" ht="15.5" x14ac:dyDescent="0.35">
      <c r="J865" s="9"/>
      <c r="K865" s="5"/>
      <c r="L865" s="5"/>
      <c r="M865" s="5"/>
      <c r="S865" s="139"/>
      <c r="T865" s="139"/>
      <c r="U865" s="139"/>
    </row>
    <row r="866" spans="10:21" ht="15.5" x14ac:dyDescent="0.35">
      <c r="J866" s="9"/>
      <c r="K866" s="5"/>
      <c r="L866" s="5"/>
      <c r="M866" s="5"/>
      <c r="S866" s="139"/>
      <c r="T866" s="139"/>
      <c r="U866" s="139"/>
    </row>
    <row r="867" spans="10:21" ht="15.5" x14ac:dyDescent="0.35">
      <c r="J867" s="9"/>
      <c r="K867" s="5"/>
      <c r="L867" s="5"/>
      <c r="M867" s="5"/>
      <c r="S867" s="139"/>
      <c r="T867" s="139"/>
      <c r="U867" s="139"/>
    </row>
    <row r="868" spans="10:21" ht="15.5" x14ac:dyDescent="0.35">
      <c r="J868" s="9"/>
      <c r="K868" s="5"/>
      <c r="L868" s="5"/>
      <c r="M868" s="5"/>
      <c r="S868" s="139"/>
      <c r="T868" s="139"/>
      <c r="U868" s="139"/>
    </row>
    <row r="869" spans="10:21" ht="15.5" x14ac:dyDescent="0.35">
      <c r="J869" s="9"/>
      <c r="K869" s="5"/>
      <c r="L869" s="5"/>
      <c r="M869" s="5"/>
      <c r="S869" s="139"/>
      <c r="T869" s="139"/>
      <c r="U869" s="139"/>
    </row>
    <row r="870" spans="10:21" ht="15.5" x14ac:dyDescent="0.35">
      <c r="J870" s="9"/>
      <c r="K870" s="5"/>
      <c r="L870" s="5"/>
      <c r="M870" s="5"/>
      <c r="S870" s="139"/>
      <c r="T870" s="139"/>
      <c r="U870" s="139"/>
    </row>
    <row r="871" spans="10:21" ht="15.5" x14ac:dyDescent="0.35">
      <c r="J871" s="9"/>
      <c r="K871" s="5"/>
      <c r="L871" s="5"/>
      <c r="M871" s="5"/>
      <c r="S871" s="139"/>
      <c r="T871" s="139"/>
      <c r="U871" s="139"/>
    </row>
    <row r="872" spans="10:21" ht="15.5" x14ac:dyDescent="0.35">
      <c r="J872" s="9"/>
      <c r="K872" s="5"/>
      <c r="L872" s="5"/>
      <c r="M872" s="5"/>
      <c r="S872" s="139"/>
      <c r="T872" s="139"/>
      <c r="U872" s="139"/>
    </row>
    <row r="873" spans="10:21" ht="15.5" x14ac:dyDescent="0.35">
      <c r="J873" s="9"/>
      <c r="K873" s="5"/>
      <c r="L873" s="5"/>
      <c r="M873" s="5"/>
      <c r="S873" s="139"/>
      <c r="T873" s="139"/>
      <c r="U873" s="139"/>
    </row>
    <row r="874" spans="10:21" ht="15.5" x14ac:dyDescent="0.35">
      <c r="J874" s="9"/>
      <c r="K874" s="5"/>
      <c r="L874" s="5"/>
      <c r="M874" s="5"/>
      <c r="S874" s="139"/>
      <c r="T874" s="139"/>
      <c r="U874" s="139"/>
    </row>
    <row r="875" spans="10:21" ht="15.5" x14ac:dyDescent="0.35">
      <c r="J875" s="9"/>
      <c r="K875" s="5"/>
      <c r="L875" s="5"/>
      <c r="M875" s="5"/>
      <c r="S875" s="139"/>
      <c r="T875" s="139"/>
      <c r="U875" s="139"/>
    </row>
    <row r="876" spans="10:21" ht="15.5" x14ac:dyDescent="0.35">
      <c r="J876" s="9"/>
      <c r="K876" s="5"/>
      <c r="L876" s="5"/>
      <c r="M876" s="5"/>
      <c r="S876" s="139"/>
      <c r="T876" s="139"/>
      <c r="U876" s="139"/>
    </row>
    <row r="877" spans="10:21" ht="15.5" x14ac:dyDescent="0.35">
      <c r="J877" s="9"/>
      <c r="K877" s="5"/>
      <c r="L877" s="5"/>
      <c r="M877" s="5"/>
      <c r="S877" s="139"/>
      <c r="T877" s="139"/>
      <c r="U877" s="139"/>
    </row>
    <row r="878" spans="10:21" ht="15.5" x14ac:dyDescent="0.35">
      <c r="J878" s="9"/>
      <c r="K878" s="5"/>
      <c r="L878" s="5"/>
      <c r="M878" s="5"/>
      <c r="S878" s="139"/>
      <c r="T878" s="139"/>
      <c r="U878" s="139"/>
    </row>
    <row r="879" spans="10:21" ht="15.5" x14ac:dyDescent="0.35">
      <c r="J879" s="9"/>
      <c r="K879" s="5"/>
      <c r="L879" s="5"/>
      <c r="M879" s="5"/>
      <c r="S879" s="139"/>
      <c r="T879" s="139"/>
      <c r="U879" s="139"/>
    </row>
    <row r="880" spans="10:21" ht="15.5" x14ac:dyDescent="0.35">
      <c r="J880" s="9"/>
      <c r="K880" s="5"/>
      <c r="L880" s="5"/>
      <c r="M880" s="5"/>
      <c r="S880" s="139"/>
      <c r="T880" s="139"/>
      <c r="U880" s="139"/>
    </row>
    <row r="881" spans="10:21" ht="15.5" x14ac:dyDescent="0.35">
      <c r="J881" s="9"/>
      <c r="K881" s="5"/>
      <c r="L881" s="5"/>
      <c r="M881" s="5"/>
      <c r="S881" s="139"/>
      <c r="T881" s="139"/>
      <c r="U881" s="139"/>
    </row>
    <row r="882" spans="10:21" ht="15.5" x14ac:dyDescent="0.35">
      <c r="J882" s="9"/>
      <c r="K882" s="5"/>
      <c r="L882" s="5"/>
      <c r="M882" s="5"/>
      <c r="S882" s="139"/>
      <c r="T882" s="139"/>
      <c r="U882" s="139"/>
    </row>
    <row r="883" spans="10:21" ht="15.5" x14ac:dyDescent="0.35">
      <c r="J883" s="9"/>
      <c r="K883" s="5"/>
      <c r="L883" s="5"/>
      <c r="M883" s="5"/>
      <c r="S883" s="139"/>
      <c r="T883" s="139"/>
      <c r="U883" s="139"/>
    </row>
    <row r="884" spans="10:21" ht="15.5" x14ac:dyDescent="0.35">
      <c r="J884" s="9"/>
      <c r="K884" s="5"/>
      <c r="L884" s="5"/>
      <c r="M884" s="5"/>
      <c r="S884" s="139"/>
      <c r="T884" s="139"/>
      <c r="U884" s="139"/>
    </row>
    <row r="885" spans="10:21" ht="15.5" x14ac:dyDescent="0.35">
      <c r="J885" s="9"/>
      <c r="K885" s="5"/>
      <c r="L885" s="5"/>
      <c r="M885" s="5"/>
      <c r="S885" s="139"/>
      <c r="T885" s="139"/>
      <c r="U885" s="139"/>
    </row>
    <row r="886" spans="10:21" ht="15.5" x14ac:dyDescent="0.35">
      <c r="J886" s="9"/>
      <c r="K886" s="5"/>
      <c r="L886" s="5"/>
      <c r="M886" s="5"/>
      <c r="S886" s="139"/>
      <c r="T886" s="139"/>
      <c r="U886" s="139"/>
    </row>
    <row r="887" spans="10:21" ht="15.5" x14ac:dyDescent="0.35">
      <c r="J887" s="9"/>
      <c r="K887" s="5"/>
      <c r="L887" s="5"/>
      <c r="M887" s="5"/>
      <c r="S887" s="139"/>
      <c r="T887" s="139"/>
      <c r="U887" s="139"/>
    </row>
    <row r="888" spans="10:21" ht="15.5" x14ac:dyDescent="0.35">
      <c r="J888" s="9"/>
      <c r="K888" s="5"/>
      <c r="L888" s="5"/>
      <c r="M888" s="5"/>
      <c r="S888" s="139"/>
      <c r="T888" s="139"/>
      <c r="U888" s="139"/>
    </row>
    <row r="889" spans="10:21" ht="15.5" x14ac:dyDescent="0.35">
      <c r="J889" s="9"/>
      <c r="K889" s="5"/>
      <c r="L889" s="5"/>
      <c r="M889" s="5"/>
      <c r="S889" s="139"/>
      <c r="T889" s="139"/>
      <c r="U889" s="139"/>
    </row>
    <row r="890" spans="10:21" ht="15.5" x14ac:dyDescent="0.35">
      <c r="J890" s="9"/>
      <c r="K890" s="5"/>
      <c r="L890" s="5"/>
      <c r="M890" s="5"/>
      <c r="S890" s="139"/>
      <c r="T890" s="139"/>
      <c r="U890" s="139"/>
    </row>
    <row r="891" spans="10:21" ht="15.5" x14ac:dyDescent="0.35">
      <c r="J891" s="9"/>
      <c r="K891" s="5"/>
      <c r="L891" s="5"/>
      <c r="M891" s="5"/>
      <c r="S891" s="139"/>
      <c r="T891" s="139"/>
      <c r="U891" s="139"/>
    </row>
    <row r="892" spans="10:21" ht="15.5" x14ac:dyDescent="0.35">
      <c r="J892" s="9"/>
      <c r="K892" s="5"/>
      <c r="L892" s="5"/>
      <c r="M892" s="5"/>
      <c r="S892" s="139"/>
      <c r="T892" s="139"/>
      <c r="U892" s="139"/>
    </row>
    <row r="893" spans="10:21" ht="15.5" x14ac:dyDescent="0.35">
      <c r="J893" s="9"/>
      <c r="K893" s="5"/>
      <c r="L893" s="5"/>
      <c r="M893" s="5"/>
      <c r="S893" s="139"/>
      <c r="T893" s="139"/>
      <c r="U893" s="139"/>
    </row>
    <row r="894" spans="10:21" ht="15.5" x14ac:dyDescent="0.35">
      <c r="J894" s="9"/>
      <c r="K894" s="5"/>
      <c r="L894" s="5"/>
      <c r="M894" s="5"/>
      <c r="S894" s="139"/>
      <c r="T894" s="139"/>
      <c r="U894" s="139"/>
    </row>
    <row r="895" spans="10:21" ht="15.5" x14ac:dyDescent="0.35">
      <c r="J895" s="9"/>
      <c r="K895" s="5"/>
      <c r="L895" s="5"/>
      <c r="M895" s="5"/>
      <c r="S895" s="139"/>
      <c r="T895" s="139"/>
      <c r="U895" s="139"/>
    </row>
    <row r="896" spans="10:21" ht="15.5" x14ac:dyDescent="0.35">
      <c r="J896" s="9"/>
      <c r="K896" s="5"/>
      <c r="L896" s="5"/>
      <c r="M896" s="5"/>
      <c r="S896" s="139"/>
      <c r="T896" s="139"/>
      <c r="U896" s="139"/>
    </row>
    <row r="897" spans="10:21" ht="15.5" x14ac:dyDescent="0.35">
      <c r="J897" s="9"/>
      <c r="K897" s="5"/>
      <c r="L897" s="5"/>
      <c r="M897" s="5"/>
      <c r="S897" s="139"/>
      <c r="T897" s="139"/>
      <c r="U897" s="139"/>
    </row>
    <row r="898" spans="10:21" ht="15.5" x14ac:dyDescent="0.35">
      <c r="J898" s="9"/>
      <c r="K898" s="5"/>
      <c r="L898" s="5"/>
      <c r="M898" s="5"/>
      <c r="S898" s="139"/>
      <c r="T898" s="139"/>
      <c r="U898" s="139"/>
    </row>
    <row r="899" spans="10:21" ht="15.5" x14ac:dyDescent="0.35">
      <c r="J899" s="9"/>
      <c r="K899" s="5"/>
      <c r="L899" s="5"/>
      <c r="M899" s="5"/>
      <c r="S899" s="139"/>
      <c r="T899" s="139"/>
      <c r="U899" s="139"/>
    </row>
    <row r="900" spans="10:21" ht="15.5" x14ac:dyDescent="0.35">
      <c r="J900" s="9"/>
      <c r="K900" s="5"/>
      <c r="L900" s="5"/>
      <c r="M900" s="5"/>
      <c r="S900" s="139"/>
      <c r="T900" s="139"/>
      <c r="U900" s="139"/>
    </row>
    <row r="901" spans="10:21" ht="15.5" x14ac:dyDescent="0.35">
      <c r="J901" s="9"/>
      <c r="K901" s="5"/>
      <c r="L901" s="5"/>
      <c r="M901" s="5"/>
      <c r="S901" s="139"/>
      <c r="T901" s="139"/>
      <c r="U901" s="139"/>
    </row>
    <row r="902" spans="10:21" ht="15.5" x14ac:dyDescent="0.35">
      <c r="J902" s="9"/>
      <c r="K902" s="5"/>
      <c r="L902" s="5"/>
      <c r="M902" s="5"/>
      <c r="S902" s="139"/>
      <c r="T902" s="139"/>
      <c r="U902" s="139"/>
    </row>
    <row r="903" spans="10:21" ht="15.5" x14ac:dyDescent="0.35">
      <c r="J903" s="9"/>
      <c r="K903" s="5"/>
      <c r="L903" s="5"/>
      <c r="M903" s="5"/>
      <c r="S903" s="139"/>
      <c r="T903" s="139"/>
      <c r="U903" s="139"/>
    </row>
    <row r="904" spans="10:21" ht="15.5" x14ac:dyDescent="0.35">
      <c r="J904" s="9"/>
      <c r="K904" s="5"/>
      <c r="L904" s="5"/>
      <c r="M904" s="5"/>
      <c r="S904" s="139"/>
      <c r="T904" s="139"/>
      <c r="U904" s="139"/>
    </row>
    <row r="905" spans="10:21" ht="15.5" x14ac:dyDescent="0.35">
      <c r="J905" s="9"/>
      <c r="K905" s="5"/>
      <c r="L905" s="5"/>
      <c r="M905" s="5"/>
      <c r="S905" s="139"/>
      <c r="T905" s="139"/>
      <c r="U905" s="139"/>
    </row>
    <row r="906" spans="10:21" ht="15.5" x14ac:dyDescent="0.35">
      <c r="J906" s="9"/>
      <c r="K906" s="5"/>
      <c r="L906" s="5"/>
      <c r="M906" s="5"/>
      <c r="S906" s="139"/>
      <c r="T906" s="139"/>
      <c r="U906" s="139"/>
    </row>
    <row r="907" spans="10:21" ht="15.5" x14ac:dyDescent="0.35">
      <c r="J907" s="9"/>
      <c r="K907" s="5"/>
      <c r="L907" s="5"/>
      <c r="M907" s="5"/>
      <c r="S907" s="139"/>
      <c r="T907" s="139"/>
      <c r="U907" s="139"/>
    </row>
    <row r="908" spans="10:21" ht="15.5" x14ac:dyDescent="0.35">
      <c r="J908" s="9"/>
      <c r="K908" s="5"/>
      <c r="L908" s="5"/>
      <c r="M908" s="5"/>
      <c r="S908" s="139"/>
      <c r="T908" s="139"/>
      <c r="U908" s="139"/>
    </row>
    <row r="909" spans="10:21" ht="15.5" x14ac:dyDescent="0.35">
      <c r="J909" s="9"/>
      <c r="K909" s="5"/>
      <c r="L909" s="5"/>
      <c r="M909" s="5"/>
      <c r="S909" s="139"/>
      <c r="T909" s="139"/>
      <c r="U909" s="139"/>
    </row>
    <row r="910" spans="10:21" ht="15.5" x14ac:dyDescent="0.35">
      <c r="J910" s="9"/>
      <c r="K910" s="5"/>
      <c r="L910" s="5"/>
      <c r="M910" s="5"/>
      <c r="S910" s="139"/>
      <c r="T910" s="139"/>
      <c r="U910" s="139"/>
    </row>
    <row r="911" spans="10:21" ht="15.5" x14ac:dyDescent="0.35">
      <c r="J911" s="9"/>
      <c r="K911" s="5"/>
      <c r="L911" s="5"/>
      <c r="M911" s="5"/>
      <c r="S911" s="139"/>
      <c r="T911" s="139"/>
      <c r="U911" s="139"/>
    </row>
    <row r="912" spans="10:21" ht="15.5" x14ac:dyDescent="0.35">
      <c r="J912" s="9"/>
      <c r="K912" s="5"/>
      <c r="L912" s="5"/>
      <c r="M912" s="5"/>
      <c r="S912" s="139"/>
      <c r="T912" s="139"/>
      <c r="U912" s="139"/>
    </row>
    <row r="913" spans="10:21" ht="15.5" x14ac:dyDescent="0.35">
      <c r="J913" s="9"/>
      <c r="K913" s="5"/>
      <c r="L913" s="5"/>
      <c r="M913" s="5"/>
      <c r="S913" s="139"/>
      <c r="T913" s="139"/>
      <c r="U913" s="139"/>
    </row>
    <row r="914" spans="10:21" ht="15.5" x14ac:dyDescent="0.35">
      <c r="J914" s="9"/>
      <c r="K914" s="5"/>
      <c r="L914" s="5"/>
      <c r="M914" s="5"/>
      <c r="S914" s="139"/>
      <c r="T914" s="139"/>
      <c r="U914" s="139"/>
    </row>
    <row r="915" spans="10:21" ht="15.5" x14ac:dyDescent="0.35">
      <c r="J915" s="9"/>
      <c r="K915" s="5"/>
      <c r="L915" s="5"/>
      <c r="M915" s="5"/>
      <c r="S915" s="139"/>
      <c r="T915" s="139"/>
      <c r="U915" s="139"/>
    </row>
    <row r="916" spans="10:21" ht="15.5" x14ac:dyDescent="0.35">
      <c r="J916" s="9"/>
      <c r="K916" s="5"/>
      <c r="L916" s="5"/>
      <c r="M916" s="5"/>
      <c r="S916" s="139"/>
      <c r="T916" s="139"/>
      <c r="U916" s="139"/>
    </row>
    <row r="917" spans="10:21" ht="15.5" x14ac:dyDescent="0.35">
      <c r="J917" s="9"/>
      <c r="K917" s="5"/>
      <c r="L917" s="5"/>
      <c r="M917" s="5"/>
      <c r="S917" s="139"/>
      <c r="T917" s="139"/>
      <c r="U917" s="139"/>
    </row>
    <row r="918" spans="10:21" ht="15.5" x14ac:dyDescent="0.35">
      <c r="J918" s="9"/>
      <c r="K918" s="5"/>
      <c r="L918" s="5"/>
      <c r="M918" s="5"/>
      <c r="S918" s="139"/>
      <c r="T918" s="139"/>
      <c r="U918" s="139"/>
    </row>
    <row r="919" spans="10:21" ht="15.5" x14ac:dyDescent="0.35">
      <c r="J919" s="9"/>
      <c r="K919" s="5"/>
      <c r="L919" s="5"/>
      <c r="M919" s="5"/>
      <c r="S919" s="139"/>
      <c r="T919" s="139"/>
      <c r="U919" s="139"/>
    </row>
    <row r="920" spans="10:21" ht="15.5" x14ac:dyDescent="0.35">
      <c r="J920" s="9"/>
      <c r="K920" s="5"/>
      <c r="L920" s="5"/>
      <c r="M920" s="5"/>
      <c r="S920" s="139"/>
      <c r="T920" s="139"/>
      <c r="U920" s="139"/>
    </row>
    <row r="921" spans="10:21" ht="15.5" x14ac:dyDescent="0.35">
      <c r="J921" s="9"/>
      <c r="K921" s="5"/>
      <c r="L921" s="5"/>
      <c r="M921" s="5"/>
      <c r="S921" s="139"/>
      <c r="T921" s="139"/>
      <c r="U921" s="139"/>
    </row>
    <row r="922" spans="10:21" ht="15.5" x14ac:dyDescent="0.35">
      <c r="J922" s="9"/>
      <c r="K922" s="5"/>
      <c r="L922" s="5"/>
      <c r="M922" s="5"/>
      <c r="S922" s="139"/>
      <c r="T922" s="139"/>
      <c r="U922" s="139"/>
    </row>
    <row r="923" spans="10:21" ht="15.5" x14ac:dyDescent="0.35">
      <c r="J923" s="9"/>
      <c r="K923" s="5"/>
      <c r="L923" s="5"/>
      <c r="M923" s="5"/>
      <c r="S923" s="139"/>
      <c r="T923" s="139"/>
      <c r="U923" s="139"/>
    </row>
    <row r="924" spans="10:21" ht="15.5" x14ac:dyDescent="0.35">
      <c r="J924" s="9"/>
      <c r="K924" s="5"/>
      <c r="L924" s="5"/>
      <c r="M924" s="5"/>
      <c r="S924" s="139"/>
      <c r="T924" s="139"/>
      <c r="U924" s="139"/>
    </row>
    <row r="925" spans="10:21" ht="15.5" x14ac:dyDescent="0.35">
      <c r="J925" s="9"/>
      <c r="K925" s="5"/>
      <c r="L925" s="5"/>
      <c r="M925" s="5"/>
      <c r="S925" s="139"/>
      <c r="T925" s="139"/>
      <c r="U925" s="139"/>
    </row>
    <row r="926" spans="10:21" ht="15.5" x14ac:dyDescent="0.35">
      <c r="J926" s="9"/>
      <c r="K926" s="5"/>
      <c r="L926" s="5"/>
      <c r="M926" s="5"/>
      <c r="S926" s="139"/>
      <c r="T926" s="139"/>
      <c r="U926" s="139"/>
    </row>
    <row r="927" spans="10:21" ht="15.5" x14ac:dyDescent="0.35">
      <c r="J927" s="9"/>
      <c r="K927" s="5"/>
      <c r="L927" s="5"/>
      <c r="M927" s="5"/>
      <c r="S927" s="139"/>
      <c r="T927" s="139"/>
      <c r="U927" s="139"/>
    </row>
    <row r="928" spans="10:21" ht="15.5" x14ac:dyDescent="0.35">
      <c r="J928" s="9"/>
      <c r="K928" s="5"/>
      <c r="L928" s="5"/>
      <c r="M928" s="5"/>
      <c r="S928" s="139"/>
      <c r="T928" s="139"/>
      <c r="U928" s="139"/>
    </row>
    <row r="929" spans="10:21" ht="15.5" x14ac:dyDescent="0.35">
      <c r="J929" s="9"/>
      <c r="K929" s="5"/>
      <c r="L929" s="5"/>
      <c r="M929" s="5"/>
      <c r="S929" s="139"/>
      <c r="T929" s="139"/>
      <c r="U929" s="139"/>
    </row>
    <row r="930" spans="10:21" ht="15.5" x14ac:dyDescent="0.35">
      <c r="J930" s="9"/>
      <c r="K930" s="5"/>
      <c r="L930" s="5"/>
      <c r="M930" s="5"/>
      <c r="S930" s="139"/>
      <c r="T930" s="139"/>
      <c r="U930" s="139"/>
    </row>
    <row r="931" spans="10:21" ht="15.5" x14ac:dyDescent="0.35">
      <c r="J931" s="9"/>
      <c r="K931" s="5"/>
      <c r="L931" s="5"/>
      <c r="M931" s="5"/>
      <c r="S931" s="139"/>
      <c r="T931" s="139"/>
      <c r="U931" s="139"/>
    </row>
    <row r="932" spans="10:21" ht="15.5" x14ac:dyDescent="0.35">
      <c r="J932" s="9"/>
      <c r="K932" s="5"/>
      <c r="L932" s="5"/>
      <c r="M932" s="5"/>
      <c r="S932" s="139"/>
      <c r="T932" s="139"/>
      <c r="U932" s="139"/>
    </row>
    <row r="933" spans="10:21" ht="15.5" x14ac:dyDescent="0.35">
      <c r="J933" s="9"/>
      <c r="K933" s="5"/>
      <c r="L933" s="5"/>
      <c r="M933" s="5"/>
      <c r="S933" s="139"/>
      <c r="T933" s="139"/>
      <c r="U933" s="139"/>
    </row>
    <row r="934" spans="10:21" ht="15.5" x14ac:dyDescent="0.35">
      <c r="J934" s="9"/>
      <c r="K934" s="5"/>
      <c r="L934" s="5"/>
      <c r="M934" s="5"/>
      <c r="S934" s="139"/>
      <c r="T934" s="139"/>
      <c r="U934" s="139"/>
    </row>
    <row r="935" spans="10:21" ht="15.5" x14ac:dyDescent="0.35">
      <c r="J935" s="9"/>
      <c r="K935" s="5"/>
      <c r="L935" s="5"/>
      <c r="M935" s="5"/>
      <c r="S935" s="139"/>
      <c r="T935" s="139"/>
      <c r="U935" s="139"/>
    </row>
    <row r="936" spans="10:21" ht="15.5" x14ac:dyDescent="0.35">
      <c r="J936" s="9"/>
      <c r="K936" s="5"/>
      <c r="L936" s="5"/>
      <c r="M936" s="5"/>
      <c r="S936" s="139"/>
      <c r="T936" s="139"/>
      <c r="U936" s="139"/>
    </row>
    <row r="937" spans="10:21" ht="15.5" x14ac:dyDescent="0.35">
      <c r="J937" s="9"/>
      <c r="K937" s="5"/>
      <c r="L937" s="5"/>
      <c r="M937" s="5"/>
      <c r="S937" s="139"/>
      <c r="T937" s="139"/>
      <c r="U937" s="139"/>
    </row>
    <row r="938" spans="10:21" ht="15.5" x14ac:dyDescent="0.35">
      <c r="J938" s="9"/>
      <c r="K938" s="5"/>
      <c r="L938" s="5"/>
      <c r="M938" s="5"/>
      <c r="S938" s="139"/>
      <c r="T938" s="139"/>
      <c r="U938" s="139"/>
    </row>
    <row r="939" spans="10:21" ht="15.5" x14ac:dyDescent="0.35">
      <c r="J939" s="9"/>
      <c r="K939" s="5"/>
      <c r="L939" s="5"/>
      <c r="M939" s="5"/>
      <c r="S939" s="139"/>
      <c r="T939" s="139"/>
      <c r="U939" s="139"/>
    </row>
    <row r="940" spans="10:21" ht="15.5" x14ac:dyDescent="0.35">
      <c r="J940" s="9"/>
      <c r="K940" s="5"/>
      <c r="L940" s="5"/>
      <c r="M940" s="5"/>
      <c r="S940" s="139"/>
      <c r="T940" s="139"/>
      <c r="U940" s="139"/>
    </row>
    <row r="941" spans="10:21" ht="15.5" x14ac:dyDescent="0.35">
      <c r="J941" s="9"/>
      <c r="K941" s="5"/>
      <c r="L941" s="5"/>
      <c r="M941" s="5"/>
      <c r="S941" s="139"/>
      <c r="T941" s="139"/>
      <c r="U941" s="139"/>
    </row>
    <row r="942" spans="10:21" ht="15.5" x14ac:dyDescent="0.35">
      <c r="J942" s="9"/>
      <c r="K942" s="5"/>
      <c r="L942" s="5"/>
      <c r="M942" s="5"/>
      <c r="S942" s="139"/>
      <c r="T942" s="139"/>
      <c r="U942" s="139"/>
    </row>
    <row r="943" spans="10:21" ht="15.5" x14ac:dyDescent="0.35">
      <c r="J943" s="9"/>
      <c r="K943" s="5"/>
      <c r="L943" s="5"/>
      <c r="M943" s="5"/>
      <c r="S943" s="139"/>
      <c r="T943" s="139"/>
      <c r="U943" s="139"/>
    </row>
    <row r="944" spans="10:21" ht="15.5" x14ac:dyDescent="0.35">
      <c r="J944" s="9"/>
      <c r="K944" s="5"/>
      <c r="L944" s="5"/>
      <c r="M944" s="5"/>
      <c r="S944" s="139"/>
      <c r="T944" s="139"/>
      <c r="U944" s="139"/>
    </row>
    <row r="945" spans="10:21" ht="15.5" x14ac:dyDescent="0.35">
      <c r="J945" s="9"/>
      <c r="K945" s="5"/>
      <c r="L945" s="5"/>
      <c r="M945" s="5"/>
      <c r="S945" s="139"/>
      <c r="T945" s="139"/>
      <c r="U945" s="139"/>
    </row>
    <row r="946" spans="10:21" ht="15.5" x14ac:dyDescent="0.35">
      <c r="J946" s="9"/>
      <c r="K946" s="5"/>
      <c r="L946" s="5"/>
      <c r="M946" s="5"/>
      <c r="S946" s="139"/>
      <c r="T946" s="139"/>
      <c r="U946" s="139"/>
    </row>
    <row r="947" spans="10:21" ht="15.5" x14ac:dyDescent="0.35">
      <c r="J947" s="9"/>
      <c r="K947" s="5"/>
      <c r="L947" s="5"/>
      <c r="M947" s="5"/>
      <c r="S947" s="139"/>
      <c r="T947" s="139"/>
      <c r="U947" s="139"/>
    </row>
    <row r="948" spans="10:21" ht="15.5" x14ac:dyDescent="0.35">
      <c r="J948" s="9"/>
      <c r="K948" s="5"/>
      <c r="L948" s="5"/>
      <c r="M948" s="5"/>
      <c r="S948" s="139"/>
      <c r="T948" s="139"/>
      <c r="U948" s="139"/>
    </row>
    <row r="949" spans="10:21" ht="15.5" x14ac:dyDescent="0.35">
      <c r="J949" s="9"/>
      <c r="K949" s="5"/>
      <c r="L949" s="5"/>
      <c r="M949" s="5"/>
      <c r="S949" s="139"/>
      <c r="T949" s="139"/>
      <c r="U949" s="139"/>
    </row>
    <row r="950" spans="10:21" ht="15.5" x14ac:dyDescent="0.35">
      <c r="J950" s="9"/>
      <c r="K950" s="5"/>
      <c r="L950" s="5"/>
      <c r="M950" s="5"/>
      <c r="S950" s="139"/>
      <c r="T950" s="139"/>
      <c r="U950" s="139"/>
    </row>
    <row r="951" spans="10:21" ht="15.5" x14ac:dyDescent="0.35">
      <c r="J951" s="9"/>
      <c r="K951" s="5"/>
      <c r="L951" s="5"/>
      <c r="M951" s="5"/>
      <c r="S951" s="139"/>
      <c r="T951" s="139"/>
      <c r="U951" s="139"/>
    </row>
    <row r="952" spans="10:21" ht="15.5" x14ac:dyDescent="0.35">
      <c r="J952" s="9"/>
      <c r="K952" s="5"/>
      <c r="L952" s="5"/>
      <c r="M952" s="5"/>
      <c r="S952" s="139"/>
      <c r="T952" s="139"/>
      <c r="U952" s="139"/>
    </row>
    <row r="953" spans="10:21" ht="15.5" x14ac:dyDescent="0.35">
      <c r="J953" s="9"/>
      <c r="K953" s="5"/>
      <c r="L953" s="5"/>
      <c r="M953" s="5"/>
      <c r="S953" s="139"/>
      <c r="T953" s="139"/>
      <c r="U953" s="139"/>
    </row>
    <row r="954" spans="10:21" ht="15.5" x14ac:dyDescent="0.35">
      <c r="J954" s="9"/>
      <c r="K954" s="5"/>
      <c r="L954" s="5"/>
      <c r="M954" s="5"/>
      <c r="S954" s="139"/>
      <c r="T954" s="139"/>
      <c r="U954" s="139"/>
    </row>
    <row r="955" spans="10:21" ht="15.5" x14ac:dyDescent="0.35">
      <c r="J955" s="9"/>
      <c r="K955" s="5"/>
      <c r="L955" s="5"/>
      <c r="M955" s="5"/>
      <c r="S955" s="139"/>
      <c r="T955" s="139"/>
      <c r="U955" s="139"/>
    </row>
    <row r="956" spans="10:21" ht="15.5" x14ac:dyDescent="0.35">
      <c r="J956" s="9"/>
      <c r="K956" s="5"/>
      <c r="L956" s="5"/>
      <c r="M956" s="5"/>
      <c r="S956" s="139"/>
      <c r="T956" s="139"/>
      <c r="U956" s="139"/>
    </row>
    <row r="957" spans="10:21" ht="15.5" x14ac:dyDescent="0.35">
      <c r="J957" s="9"/>
      <c r="K957" s="5"/>
      <c r="L957" s="5"/>
      <c r="M957" s="5"/>
      <c r="S957" s="139"/>
      <c r="T957" s="139"/>
      <c r="U957" s="139"/>
    </row>
    <row r="958" spans="10:21" ht="15.5" x14ac:dyDescent="0.35">
      <c r="J958" s="9"/>
      <c r="K958" s="5"/>
      <c r="L958" s="5"/>
      <c r="M958" s="5"/>
      <c r="S958" s="139"/>
      <c r="T958" s="139"/>
      <c r="U958" s="139"/>
    </row>
    <row r="959" spans="10:21" ht="15.5" x14ac:dyDescent="0.35">
      <c r="J959" s="9"/>
      <c r="K959" s="5"/>
      <c r="L959" s="5"/>
      <c r="M959" s="5"/>
      <c r="S959" s="139"/>
      <c r="T959" s="139"/>
      <c r="U959" s="139"/>
    </row>
    <row r="960" spans="10:21" ht="15.5" x14ac:dyDescent="0.35">
      <c r="J960" s="9"/>
      <c r="K960" s="5"/>
      <c r="L960" s="5"/>
      <c r="M960" s="5"/>
      <c r="S960" s="139"/>
      <c r="T960" s="139"/>
      <c r="U960" s="139"/>
    </row>
    <row r="961" spans="10:21" ht="15.5" x14ac:dyDescent="0.35">
      <c r="J961" s="9"/>
      <c r="K961" s="5"/>
      <c r="L961" s="5"/>
      <c r="M961" s="5"/>
      <c r="S961" s="139"/>
      <c r="T961" s="139"/>
      <c r="U961" s="139"/>
    </row>
    <row r="962" spans="10:21" ht="15.5" x14ac:dyDescent="0.35">
      <c r="J962" s="9"/>
      <c r="K962" s="5"/>
      <c r="L962" s="5"/>
      <c r="M962" s="5"/>
      <c r="S962" s="139"/>
      <c r="T962" s="139"/>
      <c r="U962" s="139"/>
    </row>
    <row r="963" spans="10:21" ht="15.5" x14ac:dyDescent="0.35">
      <c r="J963" s="9"/>
      <c r="K963" s="5"/>
      <c r="L963" s="5"/>
      <c r="M963" s="5"/>
      <c r="S963" s="139"/>
      <c r="T963" s="139"/>
      <c r="U963" s="139"/>
    </row>
    <row r="964" spans="10:21" ht="15.5" x14ac:dyDescent="0.35">
      <c r="J964" s="9"/>
      <c r="K964" s="5"/>
      <c r="L964" s="5"/>
      <c r="M964" s="5"/>
      <c r="S964" s="139"/>
      <c r="T964" s="139"/>
      <c r="U964" s="139"/>
    </row>
    <row r="965" spans="10:21" ht="15.5" x14ac:dyDescent="0.35">
      <c r="J965" s="9"/>
      <c r="K965" s="5"/>
      <c r="L965" s="5"/>
      <c r="M965" s="5"/>
      <c r="S965" s="139"/>
      <c r="T965" s="139"/>
      <c r="U965" s="139"/>
    </row>
    <row r="966" spans="10:21" ht="15.5" x14ac:dyDescent="0.35">
      <c r="J966" s="9"/>
      <c r="K966" s="5"/>
      <c r="L966" s="5"/>
      <c r="M966" s="5"/>
      <c r="S966" s="139"/>
      <c r="T966" s="139"/>
      <c r="U966" s="139"/>
    </row>
    <row r="967" spans="10:21" ht="15.5" x14ac:dyDescent="0.35">
      <c r="J967" s="9"/>
      <c r="K967" s="5"/>
      <c r="L967" s="5"/>
      <c r="M967" s="5"/>
      <c r="S967" s="139"/>
      <c r="T967" s="139"/>
      <c r="U967" s="139"/>
    </row>
    <row r="968" spans="10:21" ht="15.5" x14ac:dyDescent="0.35">
      <c r="J968" s="9"/>
      <c r="K968" s="5"/>
      <c r="L968" s="5"/>
      <c r="M968" s="5"/>
      <c r="S968" s="139"/>
      <c r="T968" s="139"/>
      <c r="U968" s="139"/>
    </row>
    <row r="969" spans="10:21" ht="15.5" x14ac:dyDescent="0.35">
      <c r="J969" s="9"/>
      <c r="K969" s="5"/>
      <c r="L969" s="5"/>
      <c r="M969" s="5"/>
      <c r="S969" s="139"/>
      <c r="T969" s="139"/>
      <c r="U969" s="139"/>
    </row>
    <row r="970" spans="10:21" ht="15.5" x14ac:dyDescent="0.35">
      <c r="J970" s="9"/>
      <c r="K970" s="5"/>
      <c r="L970" s="5"/>
      <c r="M970" s="5"/>
      <c r="S970" s="139"/>
      <c r="T970" s="139"/>
      <c r="U970" s="139"/>
    </row>
    <row r="971" spans="10:21" ht="15.5" x14ac:dyDescent="0.35">
      <c r="J971" s="9"/>
      <c r="K971" s="5"/>
      <c r="L971" s="5"/>
      <c r="M971" s="5"/>
      <c r="S971" s="139"/>
      <c r="T971" s="139"/>
      <c r="U971" s="139"/>
    </row>
    <row r="972" spans="10:21" ht="15.5" x14ac:dyDescent="0.35">
      <c r="J972" s="9"/>
      <c r="K972" s="5"/>
      <c r="L972" s="5"/>
      <c r="M972" s="5"/>
      <c r="S972" s="139"/>
      <c r="T972" s="139"/>
      <c r="U972" s="139"/>
    </row>
    <row r="973" spans="10:21" ht="15.5" x14ac:dyDescent="0.35">
      <c r="J973" s="9"/>
      <c r="K973" s="5"/>
      <c r="L973" s="5"/>
      <c r="M973" s="5"/>
      <c r="S973" s="139"/>
      <c r="T973" s="139"/>
      <c r="U973" s="139"/>
    </row>
    <row r="974" spans="10:21" ht="15.5" x14ac:dyDescent="0.35">
      <c r="J974" s="9"/>
      <c r="K974" s="5"/>
      <c r="L974" s="5"/>
      <c r="M974" s="5"/>
      <c r="S974" s="139"/>
      <c r="T974" s="139"/>
      <c r="U974" s="139"/>
    </row>
    <row r="975" spans="10:21" ht="15.5" x14ac:dyDescent="0.35">
      <c r="J975" s="9"/>
      <c r="K975" s="5"/>
      <c r="L975" s="5"/>
      <c r="M975" s="5"/>
      <c r="S975" s="139"/>
      <c r="T975" s="139"/>
      <c r="U975" s="139"/>
    </row>
    <row r="976" spans="10:21" ht="15.5" x14ac:dyDescent="0.35">
      <c r="J976" s="9"/>
      <c r="K976" s="5"/>
      <c r="L976" s="5"/>
      <c r="M976" s="5"/>
      <c r="S976" s="139"/>
      <c r="T976" s="139"/>
      <c r="U976" s="139"/>
    </row>
    <row r="977" spans="10:21" ht="15.5" x14ac:dyDescent="0.35">
      <c r="J977" s="9"/>
      <c r="K977" s="5"/>
      <c r="L977" s="5"/>
      <c r="M977" s="5"/>
      <c r="S977" s="139"/>
      <c r="T977" s="139"/>
      <c r="U977" s="139"/>
    </row>
    <row r="978" spans="10:21" ht="15.5" x14ac:dyDescent="0.35">
      <c r="J978" s="9"/>
      <c r="K978" s="5"/>
      <c r="L978" s="5"/>
      <c r="M978" s="5"/>
      <c r="S978" s="139"/>
      <c r="T978" s="139"/>
      <c r="U978" s="139"/>
    </row>
    <row r="979" spans="10:21" ht="15.5" x14ac:dyDescent="0.35">
      <c r="J979" s="9"/>
      <c r="K979" s="5"/>
      <c r="L979" s="5"/>
      <c r="M979" s="5"/>
      <c r="S979" s="139"/>
      <c r="T979" s="139"/>
      <c r="U979" s="139"/>
    </row>
    <row r="980" spans="10:21" ht="15.5" x14ac:dyDescent="0.35">
      <c r="J980" s="9"/>
      <c r="K980" s="5"/>
      <c r="L980" s="5"/>
      <c r="M980" s="5"/>
      <c r="S980" s="139"/>
      <c r="T980" s="139"/>
      <c r="U980" s="139"/>
    </row>
    <row r="981" spans="10:21" ht="15.5" x14ac:dyDescent="0.35">
      <c r="J981" s="9"/>
      <c r="K981" s="5"/>
      <c r="L981" s="5"/>
      <c r="M981" s="5"/>
      <c r="S981" s="139"/>
      <c r="T981" s="139"/>
      <c r="U981" s="139"/>
    </row>
    <row r="982" spans="10:21" ht="15.5" x14ac:dyDescent="0.35">
      <c r="J982" s="9"/>
      <c r="K982" s="5"/>
      <c r="L982" s="5"/>
      <c r="M982" s="5"/>
      <c r="S982" s="139"/>
      <c r="T982" s="139"/>
      <c r="U982" s="139"/>
    </row>
    <row r="983" spans="10:21" ht="15.5" x14ac:dyDescent="0.35">
      <c r="J983" s="9"/>
      <c r="K983" s="5"/>
      <c r="L983" s="5"/>
      <c r="M983" s="5"/>
      <c r="S983" s="139"/>
      <c r="T983" s="139"/>
      <c r="U983" s="139"/>
    </row>
    <row r="984" spans="10:21" ht="15.5" x14ac:dyDescent="0.35">
      <c r="J984" s="9"/>
      <c r="K984" s="5"/>
      <c r="L984" s="5"/>
      <c r="M984" s="5"/>
      <c r="S984" s="139"/>
      <c r="T984" s="139"/>
      <c r="U984" s="139"/>
    </row>
    <row r="985" spans="10:21" ht="15.5" x14ac:dyDescent="0.35">
      <c r="J985" s="9"/>
      <c r="K985" s="5"/>
      <c r="L985" s="5"/>
      <c r="M985" s="5"/>
      <c r="S985" s="139"/>
      <c r="T985" s="139"/>
      <c r="U985" s="139"/>
    </row>
    <row r="986" spans="10:21" ht="15.5" x14ac:dyDescent="0.35">
      <c r="J986" s="9"/>
      <c r="K986" s="5"/>
      <c r="L986" s="5"/>
      <c r="M986" s="5"/>
      <c r="S986" s="139"/>
      <c r="T986" s="139"/>
      <c r="U986" s="139"/>
    </row>
    <row r="987" spans="10:21" ht="15.5" x14ac:dyDescent="0.35">
      <c r="J987" s="9"/>
      <c r="K987" s="5"/>
      <c r="L987" s="5"/>
      <c r="M987" s="5"/>
      <c r="S987" s="139"/>
      <c r="T987" s="139"/>
      <c r="U987" s="139"/>
    </row>
    <row r="988" spans="10:21" ht="15.5" x14ac:dyDescent="0.35">
      <c r="J988" s="9"/>
      <c r="K988" s="5"/>
      <c r="L988" s="5"/>
      <c r="M988" s="5"/>
      <c r="S988" s="139"/>
      <c r="T988" s="139"/>
      <c r="U988" s="139"/>
    </row>
    <row r="989" spans="10:21" ht="15.5" x14ac:dyDescent="0.35">
      <c r="J989" s="9"/>
      <c r="K989" s="5"/>
      <c r="L989" s="5"/>
      <c r="M989" s="5"/>
      <c r="S989" s="139"/>
      <c r="T989" s="139"/>
      <c r="U989" s="139"/>
    </row>
    <row r="990" spans="10:21" ht="15.5" x14ac:dyDescent="0.35">
      <c r="J990" s="9"/>
      <c r="K990" s="5"/>
      <c r="L990" s="5"/>
      <c r="M990" s="5"/>
      <c r="S990" s="139"/>
      <c r="T990" s="139"/>
      <c r="U990" s="139"/>
    </row>
    <row r="991" spans="10:21" ht="15.5" x14ac:dyDescent="0.35">
      <c r="J991" s="9"/>
      <c r="K991" s="5"/>
      <c r="L991" s="5"/>
      <c r="M991" s="5"/>
      <c r="S991" s="139"/>
      <c r="T991" s="139"/>
      <c r="U991" s="139"/>
    </row>
    <row r="992" spans="10:21" ht="15.5" x14ac:dyDescent="0.35">
      <c r="J992" s="9"/>
      <c r="K992" s="5"/>
      <c r="L992" s="5"/>
      <c r="M992" s="5"/>
      <c r="S992" s="139"/>
      <c r="T992" s="139"/>
      <c r="U992" s="139"/>
    </row>
    <row r="993" spans="10:21" ht="15.5" x14ac:dyDescent="0.35">
      <c r="J993" s="9"/>
      <c r="K993" s="5"/>
      <c r="L993" s="5"/>
      <c r="M993" s="5"/>
      <c r="S993" s="139"/>
      <c r="T993" s="139"/>
      <c r="U993" s="139"/>
    </row>
    <row r="994" spans="10:21" ht="15.5" x14ac:dyDescent="0.35">
      <c r="J994" s="9"/>
      <c r="K994" s="5"/>
      <c r="L994" s="5"/>
      <c r="M994" s="5"/>
      <c r="S994" s="139"/>
      <c r="T994" s="139"/>
      <c r="U994" s="139"/>
    </row>
    <row r="995" spans="10:21" ht="15.5" x14ac:dyDescent="0.35">
      <c r="J995" s="9"/>
      <c r="K995" s="5"/>
      <c r="L995" s="5"/>
      <c r="M995" s="5"/>
      <c r="S995" s="139"/>
      <c r="T995" s="139"/>
      <c r="U995" s="139"/>
    </row>
    <row r="996" spans="10:21" ht="15.5" x14ac:dyDescent="0.35">
      <c r="J996" s="9"/>
      <c r="K996" s="5"/>
      <c r="L996" s="5"/>
      <c r="M996" s="5"/>
      <c r="S996" s="139"/>
      <c r="T996" s="139"/>
      <c r="U996" s="139"/>
    </row>
    <row r="997" spans="10:21" ht="15.5" x14ac:dyDescent="0.35">
      <c r="J997" s="9"/>
      <c r="K997" s="5"/>
      <c r="L997" s="5"/>
      <c r="M997" s="5"/>
      <c r="S997" s="139"/>
      <c r="T997" s="139"/>
      <c r="U997" s="139"/>
    </row>
  </sheetData>
  <sheetProtection algorithmName="SHA-512" hashValue="Cb2wpwidMNImR1cjklENp4uCTw7Dr5dQjW4qoZcBa5pSaR85dqVTo/EX8DSKcqEwlclgAP8ucL8ntW1xtfNKdw==" saltValue="3FCWcoYztOPMJ4gfNpS6aw==" spinCount="100000" sheet="1" objects="1" scenarios="1"/>
  <autoFilter ref="A2:V35" xr:uid="{00000000-0001-0000-0300-000000000000}"/>
  <mergeCells count="9">
    <mergeCell ref="X40:X43"/>
    <mergeCell ref="X44:X50"/>
    <mergeCell ref="X51:X52"/>
    <mergeCell ref="Z40:Z43"/>
    <mergeCell ref="E1:I1"/>
    <mergeCell ref="J1:M1"/>
    <mergeCell ref="N40:N43"/>
    <mergeCell ref="N44:N50"/>
    <mergeCell ref="N51:N52"/>
  </mergeCells>
  <phoneticPr fontId="16" type="noConversion"/>
  <conditionalFormatting sqref="J3:J35">
    <cfRule type="containsBlanks" dxfId="88" priority="5" stopIfTrue="1">
      <formula>LEN(TRIM(J3))=0</formula>
    </cfRule>
    <cfRule type="containsText" dxfId="87" priority="6" operator="containsText" text="Level 5 - Mastering">
      <formula>NOT(ISERROR(SEARCH("Level 5 - Mastering",J3)))</formula>
    </cfRule>
    <cfRule type="containsText" dxfId="86" priority="7" operator="containsText" text="Level 4 -  Developing">
      <formula>NOT(ISERROR(SEARCH("Level 4 -  Developing",J3)))</formula>
    </cfRule>
    <cfRule type="containsText" dxfId="85" priority="8" operator="containsText" text="Level 3 - Learning">
      <formula>NOT(ISERROR(SEARCH("Level 3 - Learning",J3)))</formula>
    </cfRule>
    <cfRule type="containsText" dxfId="84" priority="9" operator="containsText" text="Level 2 - Emerging">
      <formula>NOT(ISERROR(SEARCH("Level 2 - Emerging",J3)))</formula>
    </cfRule>
    <cfRule type="containsText" dxfId="83" priority="10" operator="containsText" text="Level 1 - Beginner">
      <formula>NOT(ISERROR(SEARCH("Level 1 - Beginner",J3)))</formula>
    </cfRule>
  </conditionalFormatting>
  <conditionalFormatting sqref="O3:O35">
    <cfRule type="containsBlanks" dxfId="82" priority="4">
      <formula>LEN(TRIM(O3))=0</formula>
    </cfRule>
  </conditionalFormatting>
  <conditionalFormatting sqref="P3:R9 U3:V9 P10:V35">
    <cfRule type="notContainsBlanks" dxfId="81" priority="2" stopIfTrue="1">
      <formula>LEN(TRIM(P3))&gt;0</formula>
    </cfRule>
    <cfRule type="expression" dxfId="80" priority="3">
      <formula>$O3="Next Two Years"</formula>
    </cfRule>
    <cfRule type="expression" dxfId="79" priority="42">
      <formula>$O3="Next Year"</formula>
    </cfRule>
  </conditionalFormatting>
  <conditionalFormatting sqref="V40:V53">
    <cfRule type="cellIs" dxfId="78" priority="21" operator="between">
      <formula>1</formula>
      <formula>1</formula>
    </cfRule>
    <cfRule type="cellIs" dxfId="77" priority="38" operator="between">
      <formula>0.8</formula>
      <formula>0.99</formula>
    </cfRule>
    <cfRule type="cellIs" dxfId="76" priority="39" operator="between">
      <formula>0.6</formula>
      <formula>0.79</formula>
    </cfRule>
    <cfRule type="cellIs" dxfId="75" priority="40" operator="between">
      <formula>0.4</formula>
      <formula>0.59</formula>
    </cfRule>
    <cfRule type="cellIs" dxfId="74" priority="41" operator="between">
      <formula>0.2</formula>
      <formula>0.39</formula>
    </cfRule>
  </conditionalFormatting>
  <conditionalFormatting sqref="W40:X53">
    <cfRule type="cellIs" dxfId="73" priority="17" operator="between">
      <formula>0.4</formula>
      <formula>0.59</formula>
    </cfRule>
  </conditionalFormatting>
  <conditionalFormatting sqref="X40:X53">
    <cfRule type="cellIs" dxfId="72" priority="16" operator="between">
      <formula>0.2</formula>
      <formula>0.39</formula>
    </cfRule>
    <cfRule type="cellIs" dxfId="71" priority="18" operator="between">
      <formula>0.6</formula>
      <formula>0.79</formula>
    </cfRule>
    <cfRule type="cellIs" dxfId="70" priority="19" operator="between">
      <formula>0.8</formula>
      <formula>0.99</formula>
    </cfRule>
    <cfRule type="cellIs" dxfId="69" priority="20" operator="between">
      <formula>1</formula>
      <formula>1</formula>
    </cfRule>
  </conditionalFormatting>
  <conditionalFormatting sqref="Z40:Z43">
    <cfRule type="cellIs" dxfId="68" priority="11" operator="between">
      <formula>0.2</formula>
      <formula>0.39</formula>
    </cfRule>
    <cfRule type="cellIs" dxfId="67" priority="12" operator="between">
      <formula>0.4</formula>
      <formula>0.59</formula>
    </cfRule>
    <cfRule type="cellIs" dxfId="66" priority="13" operator="between">
      <formula>0.6</formula>
      <formula>0.79</formula>
    </cfRule>
    <cfRule type="cellIs" dxfId="65" priority="14" operator="between">
      <formula>0.8</formula>
      <formula>0.99</formula>
    </cfRule>
    <cfRule type="cellIs" dxfId="64" priority="15" operator="between">
      <formula>1</formula>
      <formula>1</formula>
    </cfRule>
  </conditionalFormatting>
  <dataValidations count="1">
    <dataValidation type="list" allowBlank="1" showInputMessage="1" showErrorMessage="1" sqref="J3:J35" xr:uid="{A8307431-7CB3-452B-9700-133CACBC791E}">
      <formula1>$AF$3:$AF$9</formula1>
    </dataValidation>
  </dataValidation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B4344A23-256E-480C-AA4E-9A4DCF60CA29}">
          <x14:formula1>
            <xm:f>LIsts!$A$1:$A$4</xm:f>
          </x14:formula1>
          <xm:sqref>O3:O35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D78CA-33DE-432C-9D19-AD9173512A16}">
  <dimension ref="A1:I11"/>
  <sheetViews>
    <sheetView workbookViewId="0">
      <selection activeCell="F7" sqref="F7"/>
    </sheetView>
  </sheetViews>
  <sheetFormatPr defaultRowHeight="15.5" outlineLevelCol="1" x14ac:dyDescent="0.35"/>
  <cols>
    <col min="1" max="1" width="5.4609375" bestFit="1" customWidth="1"/>
    <col min="2" max="2" width="24.84375" bestFit="1" customWidth="1"/>
    <col min="3" max="3" width="26.3046875" customWidth="1"/>
    <col min="4" max="4" width="12.84375" customWidth="1"/>
    <col min="5" max="5" width="14.53515625" hidden="1" customWidth="1" outlineLevel="1"/>
    <col min="6" max="6" width="35.23046875" customWidth="1" collapsed="1"/>
    <col min="7" max="7" width="5.84375" customWidth="1"/>
    <col min="8" max="8" width="12.84375" customWidth="1"/>
    <col min="9" max="9" width="35.23046875" customWidth="1"/>
  </cols>
  <sheetData>
    <row r="1" spans="1:9" ht="32.5" x14ac:dyDescent="0.65">
      <c r="A1" s="76" t="s">
        <v>301</v>
      </c>
    </row>
    <row r="2" spans="1:9" ht="16" customHeight="1" x14ac:dyDescent="0.65">
      <c r="A2" s="76"/>
    </row>
    <row r="3" spans="1:9" ht="28" x14ac:dyDescent="0.6">
      <c r="A3" s="75" t="s">
        <v>302</v>
      </c>
    </row>
    <row r="5" spans="1:9" x14ac:dyDescent="0.35">
      <c r="A5" s="79" t="s">
        <v>11</v>
      </c>
      <c r="B5" s="79" t="s">
        <v>12</v>
      </c>
      <c r="C5" s="79" t="s">
        <v>14</v>
      </c>
      <c r="D5" s="79" t="s">
        <v>303</v>
      </c>
      <c r="E5" s="79" t="s">
        <v>304</v>
      </c>
      <c r="F5" s="79" t="s">
        <v>305</v>
      </c>
      <c r="G5" s="154"/>
      <c r="H5" s="79" t="s">
        <v>306</v>
      </c>
      <c r="I5" s="79" t="s">
        <v>307</v>
      </c>
    </row>
    <row r="6" spans="1:9" ht="30" x14ac:dyDescent="0.35">
      <c r="A6" s="77" t="e" cm="1" vm="1">
        <f t="array" ref="A6">_xlfn._xlws.FILTER('3. Selection'!A3:A35,'3. Selection'!O3:O35="NY")</f>
        <v>#VALUE!</v>
      </c>
      <c r="B6" s="77" t="e" cm="1" vm="2">
        <f t="array" ref="B6">INDEX('3. Selection'!B$3:B$35,MATCH(_xlfn.ANCHORARRAY(Sheet2!$A6),'3. Selection'!$A$3:$A$35,0))</f>
        <v>#VALUE!</v>
      </c>
      <c r="C6" s="77" t="e" cm="1" vm="2">
        <f t="array" ref="C6">INDEX('3. Selection'!D$3:D$35,MATCH(_xlfn.ANCHORARRAY(Sheet2!$A6),'3. Selection'!$A$3:$A$35,0))</f>
        <v>#VALUE!</v>
      </c>
      <c r="D6" s="38" t="e" cm="1" vm="2">
        <f t="array" ref="D6">INDEX('3. Selection'!J$3:J$35,MATCH(_xlfn.ANCHORARRAY(Sheet2!$A6),'3. Selection'!$A$3:$A$35,0))</f>
        <v>#VALUE!</v>
      </c>
      <c r="E6" s="77" t="e" cm="1" vm="2">
        <f t="array" ref="E6">MATCH(_xlfn.ANCHORARRAY(D6),'3. Selection'!$E$2:$I$2,0)</f>
        <v>#VALUE!</v>
      </c>
      <c r="F6" s="77" t="e" cm="1" vm="2">
        <f t="array" ref="F6">INDEX('3. Selection'!$E$3:$I$15,MATCH(_xlfn.ANCHORARRAY(Sheet2!$A6),'3. Selection'!$A$3:$A$35,0),Sheet2!$E6)</f>
        <v>#VALUE!</v>
      </c>
      <c r="G6" s="80" t="s">
        <v>308</v>
      </c>
      <c r="H6" s="38" t="e" cm="1" vm="2">
        <f t="array" ref="H6">IF(_xlfn.ANCHORARRAY(Sheet2!E6)=5,_xlfn.ANCHORARRAY(D6),INDEX('3. Selection'!$E$2:$I$2,_xlfn.ANCHORARRAY(Sheet2!E6)+1))</f>
        <v>#VALUE!</v>
      </c>
      <c r="I6" s="77" t="e" cm="1" vm="2">
        <f t="array" ref="I6">INDEX('3. Selection'!$E$3:$I$15,MATCH(_xlfn.ANCHORARRAY(Sheet2!$A6),'3. Selection'!$A$3:$A$35,0),Sheet2!$E6+1)</f>
        <v>#VALUE!</v>
      </c>
    </row>
    <row r="7" spans="1:9" ht="30" x14ac:dyDescent="0.35">
      <c r="A7" s="78"/>
      <c r="B7" s="78"/>
      <c r="C7" s="78"/>
      <c r="D7" s="38"/>
      <c r="E7" s="78"/>
      <c r="F7" s="78"/>
      <c r="G7" s="81" t="s">
        <v>308</v>
      </c>
      <c r="H7" s="38"/>
      <c r="I7" s="78"/>
    </row>
    <row r="8" spans="1:9" ht="30" x14ac:dyDescent="0.35">
      <c r="A8" s="77"/>
      <c r="B8" s="77"/>
      <c r="C8" s="77"/>
      <c r="D8" s="38"/>
      <c r="E8" s="77"/>
      <c r="F8" s="77"/>
      <c r="G8" s="80" t="s">
        <v>308</v>
      </c>
      <c r="H8" s="38"/>
      <c r="I8" s="77"/>
    </row>
    <row r="9" spans="1:9" ht="30" x14ac:dyDescent="0.35">
      <c r="A9" s="78"/>
      <c r="B9" s="78"/>
      <c r="C9" s="78"/>
      <c r="D9" s="38"/>
      <c r="E9" s="78"/>
      <c r="F9" s="78"/>
      <c r="G9" s="81" t="s">
        <v>308</v>
      </c>
      <c r="H9" s="38"/>
      <c r="I9" s="78"/>
    </row>
    <row r="10" spans="1:9" ht="30" x14ac:dyDescent="0.35">
      <c r="A10" s="77"/>
      <c r="B10" s="77"/>
      <c r="C10" s="77"/>
      <c r="D10" s="38"/>
      <c r="E10" s="77"/>
      <c r="F10" s="77"/>
      <c r="G10" s="80" t="s">
        <v>308</v>
      </c>
      <c r="H10" s="38"/>
      <c r="I10" s="77"/>
    </row>
    <row r="11" spans="1:9" ht="30" x14ac:dyDescent="0.35">
      <c r="A11" s="78"/>
      <c r="B11" s="78"/>
      <c r="C11" s="78"/>
      <c r="D11" s="38"/>
      <c r="E11" s="78"/>
      <c r="F11" s="78"/>
      <c r="G11" s="81" t="s">
        <v>308</v>
      </c>
      <c r="H11" s="38"/>
      <c r="I11" s="78"/>
    </row>
  </sheetData>
  <conditionalFormatting sqref="D6:D11">
    <cfRule type="containsText" dxfId="63" priority="11" operator="containsText" text="Level 5 - Mastering">
      <formula>NOT(ISERROR(SEARCH("Level 5 - Mastering",D6)))</formula>
    </cfRule>
    <cfRule type="containsText" dxfId="62" priority="12" operator="containsText" text="Level 4 -  Developing">
      <formula>NOT(ISERROR(SEARCH("Level 4 -  Developing",D6)))</formula>
    </cfRule>
    <cfRule type="containsText" dxfId="61" priority="13" operator="containsText" text="Level 3 - Learning">
      <formula>NOT(ISERROR(SEARCH("Level 3 - Learning",D6)))</formula>
    </cfRule>
    <cfRule type="containsText" dxfId="60" priority="14" operator="containsText" text="Level 2 - Emerging">
      <formula>NOT(ISERROR(SEARCH("Level 2 - Emerging",D6)))</formula>
    </cfRule>
    <cfRule type="containsText" dxfId="59" priority="15" operator="containsText" text="Level 1 - Beginner">
      <formula>NOT(ISERROR(SEARCH("Level 1 - Beginner",D6)))</formula>
    </cfRule>
  </conditionalFormatting>
  <conditionalFormatting sqref="H6:H11">
    <cfRule type="containsText" dxfId="58" priority="1" operator="containsText" text="Level 5 - Mastering">
      <formula>NOT(ISERROR(SEARCH("Level 5 - Mastering",H6)))</formula>
    </cfRule>
    <cfRule type="containsText" dxfId="57" priority="2" operator="containsText" text="Level 4 -  Developing">
      <formula>NOT(ISERROR(SEARCH("Level 4 -  Developing",H6)))</formula>
    </cfRule>
    <cfRule type="containsText" dxfId="56" priority="3" operator="containsText" text="Level 3 - Learning">
      <formula>NOT(ISERROR(SEARCH("Level 3 - Learning",H6)))</formula>
    </cfRule>
    <cfRule type="containsText" dxfId="55" priority="4" operator="containsText" text="Level 2 - Emerging">
      <formula>NOT(ISERROR(SEARCH("Level 2 - Emerging",H6)))</formula>
    </cfRule>
    <cfRule type="containsText" dxfId="54" priority="5" operator="containsText" text="Level 1 - Beginner">
      <formula>NOT(ISERROR(SEARCH("Level 1 - Beginner",H6)))</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0CF21-A7D3-44DC-ABCD-645F4579EB50}">
  <dimension ref="A1:G10"/>
  <sheetViews>
    <sheetView workbookViewId="0">
      <selection activeCell="F5" sqref="F5"/>
    </sheetView>
  </sheetViews>
  <sheetFormatPr defaultRowHeight="15.5" x14ac:dyDescent="0.35"/>
  <sheetData>
    <row r="1" spans="1:7" x14ac:dyDescent="0.35">
      <c r="A1" t="s">
        <v>309</v>
      </c>
    </row>
    <row r="2" spans="1:7" x14ac:dyDescent="0.35">
      <c r="A2" t="s">
        <v>301</v>
      </c>
    </row>
    <row r="3" spans="1:7" x14ac:dyDescent="0.35">
      <c r="A3" t="s">
        <v>310</v>
      </c>
    </row>
    <row r="4" spans="1:7" x14ac:dyDescent="0.35">
      <c r="A4" t="s">
        <v>311</v>
      </c>
    </row>
    <row r="5" spans="1:7" x14ac:dyDescent="0.35">
      <c r="F5" t="s">
        <v>15</v>
      </c>
      <c r="G5" t="s">
        <v>16</v>
      </c>
    </row>
    <row r="6" spans="1:7" x14ac:dyDescent="0.35">
      <c r="F6" t="s">
        <v>16</v>
      </c>
      <c r="G6" t="s">
        <v>17</v>
      </c>
    </row>
    <row r="7" spans="1:7" x14ac:dyDescent="0.35">
      <c r="F7" t="s">
        <v>17</v>
      </c>
      <c r="G7" t="s">
        <v>18</v>
      </c>
    </row>
    <row r="8" spans="1:7" x14ac:dyDescent="0.35">
      <c r="F8" t="s">
        <v>18</v>
      </c>
      <c r="G8" t="s">
        <v>19</v>
      </c>
    </row>
    <row r="9" spans="1:7" x14ac:dyDescent="0.35">
      <c r="F9" t="s">
        <v>19</v>
      </c>
      <c r="G9" t="s">
        <v>19</v>
      </c>
    </row>
    <row r="10" spans="1:7" x14ac:dyDescent="0.35">
      <c r="F10" t="s">
        <v>81</v>
      </c>
      <c r="G10" t="s">
        <v>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715EE-57AB-4DEA-A3C9-1A8794DC3DF5}">
  <sheetPr>
    <outlinePr summaryBelow="0" summaryRight="0"/>
  </sheetPr>
  <dimension ref="A1:AN1006"/>
  <sheetViews>
    <sheetView zoomScale="70" zoomScaleNormal="70" workbookViewId="0">
      <pane xSplit="4" ySplit="2" topLeftCell="N3" activePane="bottomRight" state="frozen"/>
      <selection pane="topRight" activeCell="E1" sqref="E1"/>
      <selection pane="bottomLeft" activeCell="A3" sqref="A3"/>
      <selection pane="bottomRight" activeCell="AE4" sqref="AE4"/>
    </sheetView>
  </sheetViews>
  <sheetFormatPr defaultColWidth="10.07421875" defaultRowHeight="15" customHeight="1" x14ac:dyDescent="0.35"/>
  <cols>
    <col min="1" max="1" width="9.3046875" style="7" customWidth="1"/>
    <col min="2" max="3" width="16.53515625" customWidth="1"/>
    <col min="4" max="4" width="35.53515625" customWidth="1"/>
    <col min="5" max="9" width="49.69140625" customWidth="1"/>
    <col min="10" max="10" width="20.3046875" style="7" customWidth="1"/>
    <col min="11" max="11" width="9.53515625" customWidth="1"/>
    <col min="12" max="12" width="12.69140625" hidden="1" customWidth="1"/>
    <col min="13" max="13" width="14.69140625" hidden="1" customWidth="1"/>
    <col min="14" max="14" width="27.4609375" customWidth="1"/>
    <col min="15" max="28" width="10.07421875" style="138" hidden="1" customWidth="1"/>
    <col min="29" max="29" width="6.07421875" style="138" hidden="1" customWidth="1"/>
    <col min="30" max="30" width="29.3046875" customWidth="1"/>
    <col min="31" max="31" width="32.23046875" customWidth="1"/>
    <col min="32" max="32" width="30.4609375" customWidth="1"/>
    <col min="33" max="33" width="8.3046875" customWidth="1"/>
    <col min="34" max="34" width="26.84375" customWidth="1"/>
    <col min="36" max="36" width="32.84375" customWidth="1"/>
    <col min="38" max="38" width="10.07421875" customWidth="1"/>
    <col min="39" max="40" width="10.07421875" hidden="1" customWidth="1"/>
  </cols>
  <sheetData>
    <row r="1" spans="1:40" ht="35.5" customHeight="1" x14ac:dyDescent="0.5">
      <c r="A1" s="26"/>
      <c r="B1" s="26"/>
      <c r="C1" s="26"/>
      <c r="D1" s="27" t="s">
        <v>8</v>
      </c>
      <c r="E1" s="178" t="s">
        <v>9</v>
      </c>
      <c r="F1" s="179"/>
      <c r="G1" s="180"/>
      <c r="H1" s="180"/>
      <c r="I1" s="181"/>
      <c r="J1" s="182" t="s">
        <v>10</v>
      </c>
      <c r="K1" s="183"/>
      <c r="L1" s="183"/>
      <c r="M1" s="183"/>
      <c r="O1" s="142"/>
      <c r="P1" s="142"/>
      <c r="Q1" s="142"/>
      <c r="R1" s="142"/>
      <c r="S1" s="142"/>
      <c r="T1" s="142"/>
      <c r="U1" s="142"/>
      <c r="V1" s="142"/>
      <c r="W1" s="142"/>
      <c r="X1" s="142"/>
      <c r="Y1" s="142"/>
      <c r="Z1" s="142"/>
      <c r="AA1" s="142"/>
      <c r="AB1" s="142"/>
      <c r="AC1" s="142"/>
    </row>
    <row r="2" spans="1:40" s="8" customFormat="1" ht="50.15" customHeight="1" x14ac:dyDescent="0.35">
      <c r="A2" s="32" t="s">
        <v>11</v>
      </c>
      <c r="B2" s="32" t="s">
        <v>12</v>
      </c>
      <c r="C2" s="32" t="s">
        <v>13</v>
      </c>
      <c r="D2" s="66" t="s">
        <v>14</v>
      </c>
      <c r="E2" s="33" t="s">
        <v>312</v>
      </c>
      <c r="F2" s="34" t="s">
        <v>313</v>
      </c>
      <c r="G2" s="35" t="s">
        <v>314</v>
      </c>
      <c r="H2" s="36" t="s">
        <v>315</v>
      </c>
      <c r="I2" s="37" t="s">
        <v>19</v>
      </c>
      <c r="J2" s="38" t="s">
        <v>20</v>
      </c>
      <c r="K2" s="38" t="s">
        <v>21</v>
      </c>
      <c r="L2" s="32" t="s">
        <v>22</v>
      </c>
      <c r="M2" s="38" t="s">
        <v>23</v>
      </c>
      <c r="N2" s="39" t="s">
        <v>24</v>
      </c>
      <c r="O2" s="137"/>
      <c r="P2" s="137"/>
      <c r="Q2" s="137"/>
      <c r="R2" s="137"/>
      <c r="S2" s="137"/>
      <c r="T2" s="137"/>
      <c r="U2" s="137"/>
      <c r="V2" s="137"/>
      <c r="W2" s="137"/>
      <c r="X2" s="137"/>
      <c r="Y2" s="137"/>
      <c r="Z2" s="137"/>
      <c r="AA2" s="137"/>
      <c r="AB2" s="137"/>
      <c r="AC2" s="137"/>
      <c r="AD2" s="105" t="s">
        <v>25</v>
      </c>
      <c r="AE2" s="48" t="s">
        <v>26</v>
      </c>
      <c r="AF2" s="106" t="s">
        <v>27</v>
      </c>
    </row>
    <row r="3" spans="1:40" ht="50.15" customHeight="1" x14ac:dyDescent="0.35">
      <c r="A3" s="38" t="s">
        <v>28</v>
      </c>
      <c r="B3" s="107" t="s">
        <v>29</v>
      </c>
      <c r="C3" s="107" t="s">
        <v>30</v>
      </c>
      <c r="D3" s="107" t="s">
        <v>31</v>
      </c>
      <c r="E3" s="107" t="s">
        <v>316</v>
      </c>
      <c r="F3" s="107" t="s">
        <v>317</v>
      </c>
      <c r="G3" s="107" t="s">
        <v>318</v>
      </c>
      <c r="H3" s="107" t="s">
        <v>319</v>
      </c>
      <c r="I3" s="107" t="s">
        <v>320</v>
      </c>
      <c r="J3" s="127"/>
      <c r="K3" s="38" t="str">
        <f t="shared" ref="K3:K33" si="0">IFERROR(VLOOKUP(J3, AM$3:AN$9,2,FALSE),"N/A")</f>
        <v>N/A</v>
      </c>
      <c r="L3" s="38"/>
      <c r="M3" s="38"/>
      <c r="N3" s="110"/>
      <c r="O3" s="128"/>
      <c r="P3" s="128"/>
      <c r="Q3" s="128"/>
      <c r="R3" s="128"/>
      <c r="S3" s="128"/>
      <c r="T3" s="128"/>
      <c r="U3" s="128"/>
      <c r="V3" s="128"/>
      <c r="W3" s="128"/>
      <c r="X3" s="128"/>
      <c r="Y3" s="128"/>
      <c r="Z3" s="128"/>
      <c r="AA3" s="128"/>
      <c r="AD3" s="129"/>
      <c r="AE3" s="155"/>
      <c r="AF3" s="155"/>
      <c r="AM3" s="135" t="s">
        <v>15</v>
      </c>
      <c r="AN3" s="135">
        <v>1</v>
      </c>
    </row>
    <row r="4" spans="1:40" ht="50.15" customHeight="1" x14ac:dyDescent="0.35">
      <c r="A4" s="38" t="s">
        <v>37</v>
      </c>
      <c r="B4" s="107" t="s">
        <v>29</v>
      </c>
      <c r="C4" s="107" t="s">
        <v>30</v>
      </c>
      <c r="D4" s="107" t="s">
        <v>321</v>
      </c>
      <c r="E4" s="107" t="s">
        <v>322</v>
      </c>
      <c r="F4" s="107" t="s">
        <v>323</v>
      </c>
      <c r="G4" s="107" t="s">
        <v>324</v>
      </c>
      <c r="H4" s="107" t="s">
        <v>325</v>
      </c>
      <c r="I4" s="107" t="s">
        <v>326</v>
      </c>
      <c r="J4" s="127"/>
      <c r="K4" s="38" t="str">
        <f t="shared" si="0"/>
        <v>N/A</v>
      </c>
      <c r="L4" s="38"/>
      <c r="M4" s="38"/>
      <c r="N4" s="110"/>
      <c r="O4" s="112"/>
      <c r="P4" s="112"/>
      <c r="Q4" s="112"/>
      <c r="R4" s="112"/>
      <c r="S4" s="112"/>
      <c r="T4" s="112"/>
      <c r="U4" s="112"/>
      <c r="V4" s="112"/>
      <c r="W4" s="112"/>
      <c r="X4" s="112"/>
      <c r="Y4" s="112"/>
      <c r="Z4" s="112"/>
      <c r="AA4" s="112"/>
      <c r="AD4" s="129"/>
      <c r="AE4" s="130"/>
      <c r="AF4" s="130"/>
      <c r="AM4" s="135" t="s">
        <v>16</v>
      </c>
      <c r="AN4" s="135">
        <v>2</v>
      </c>
    </row>
    <row r="5" spans="1:40" ht="50.15" customHeight="1" x14ac:dyDescent="0.35">
      <c r="A5" s="38" t="s">
        <v>44</v>
      </c>
      <c r="B5" s="107" t="s">
        <v>29</v>
      </c>
      <c r="C5" s="107" t="s">
        <v>30</v>
      </c>
      <c r="D5" s="107" t="s">
        <v>327</v>
      </c>
      <c r="E5" s="107" t="s">
        <v>328</v>
      </c>
      <c r="F5" s="107" t="s">
        <v>329</v>
      </c>
      <c r="G5" s="107" t="s">
        <v>330</v>
      </c>
      <c r="H5" s="107" t="s">
        <v>331</v>
      </c>
      <c r="I5" s="107" t="s">
        <v>332</v>
      </c>
      <c r="J5" s="127"/>
      <c r="K5" s="38" t="str">
        <f t="shared" si="0"/>
        <v>N/A</v>
      </c>
      <c r="L5" s="38"/>
      <c r="M5" s="38"/>
      <c r="N5" s="110"/>
      <c r="O5" s="128"/>
      <c r="P5" s="128"/>
      <c r="Q5" s="128"/>
      <c r="R5" s="128"/>
      <c r="S5" s="128"/>
      <c r="T5" s="128"/>
      <c r="U5" s="128"/>
      <c r="V5" s="128"/>
      <c r="W5" s="128"/>
      <c r="X5" s="128"/>
      <c r="Y5" s="128"/>
      <c r="Z5" s="128"/>
      <c r="AA5" s="128"/>
      <c r="AD5" s="129"/>
      <c r="AE5" s="130"/>
      <c r="AF5" s="130"/>
      <c r="AM5" s="135" t="s">
        <v>17</v>
      </c>
      <c r="AN5" s="135">
        <v>3</v>
      </c>
    </row>
    <row r="6" spans="1:40" ht="50.15" customHeight="1" x14ac:dyDescent="0.35">
      <c r="A6" s="38" t="s">
        <v>51</v>
      </c>
      <c r="B6" s="107" t="s">
        <v>29</v>
      </c>
      <c r="C6" s="107" t="s">
        <v>30</v>
      </c>
      <c r="D6" s="107" t="s">
        <v>333</v>
      </c>
      <c r="E6" s="107" t="s">
        <v>334</v>
      </c>
      <c r="F6" s="107" t="s">
        <v>335</v>
      </c>
      <c r="G6" s="107" t="s">
        <v>336</v>
      </c>
      <c r="H6" s="107" t="s">
        <v>337</v>
      </c>
      <c r="I6" s="107" t="s">
        <v>338</v>
      </c>
      <c r="J6" s="127"/>
      <c r="K6" s="38" t="str">
        <f t="shared" si="0"/>
        <v>N/A</v>
      </c>
      <c r="L6" s="108">
        <f>SUM(K3:K6)</f>
        <v>0</v>
      </c>
      <c r="M6" s="108" cm="1">
        <f t="array" ref="M6">SUM(5*(K3:K6&lt;&gt;"N/A"))</f>
        <v>0</v>
      </c>
      <c r="N6" s="110"/>
      <c r="O6" s="128"/>
      <c r="P6" s="128"/>
      <c r="Q6" s="128"/>
      <c r="R6" s="128"/>
      <c r="S6" s="128"/>
      <c r="T6" s="128"/>
      <c r="U6" s="128"/>
      <c r="V6" s="128"/>
      <c r="W6" s="128"/>
      <c r="X6" s="128"/>
      <c r="Y6" s="128"/>
      <c r="Z6" s="128"/>
      <c r="AA6" s="128"/>
      <c r="AD6" s="129"/>
      <c r="AE6" s="130"/>
      <c r="AF6" s="130"/>
      <c r="AM6" s="135" t="s">
        <v>18</v>
      </c>
      <c r="AN6" s="135">
        <v>4</v>
      </c>
    </row>
    <row r="7" spans="1:40" ht="50.15" customHeight="1" x14ac:dyDescent="0.35">
      <c r="A7" s="38" t="s">
        <v>65</v>
      </c>
      <c r="B7" s="107" t="s">
        <v>29</v>
      </c>
      <c r="C7" s="107" t="s">
        <v>66</v>
      </c>
      <c r="D7" s="107" t="s">
        <v>339</v>
      </c>
      <c r="E7" s="107" t="s">
        <v>340</v>
      </c>
      <c r="F7" s="107" t="s">
        <v>341</v>
      </c>
      <c r="G7" s="107" t="s">
        <v>342</v>
      </c>
      <c r="H7" s="107" t="s">
        <v>343</v>
      </c>
      <c r="I7" s="107" t="s">
        <v>344</v>
      </c>
      <c r="J7" s="127"/>
      <c r="K7" s="38" t="str">
        <f t="shared" si="0"/>
        <v>N/A</v>
      </c>
      <c r="L7" s="38"/>
      <c r="M7" s="38"/>
      <c r="N7" s="110"/>
      <c r="O7" s="128"/>
      <c r="P7" s="128"/>
      <c r="Q7" s="128"/>
      <c r="R7" s="128"/>
      <c r="S7" s="128"/>
      <c r="T7" s="128"/>
      <c r="U7" s="128"/>
      <c r="V7" s="128"/>
      <c r="W7" s="128"/>
      <c r="X7" s="128"/>
      <c r="Y7" s="128"/>
      <c r="Z7" s="128"/>
      <c r="AA7" s="128"/>
      <c r="AD7" s="129"/>
      <c r="AE7" s="130"/>
      <c r="AF7" s="130"/>
      <c r="AM7" s="135" t="s">
        <v>19</v>
      </c>
      <c r="AN7" s="135">
        <v>5</v>
      </c>
    </row>
    <row r="8" spans="1:40" ht="50.15" customHeight="1" x14ac:dyDescent="0.35">
      <c r="A8" s="38" t="s">
        <v>345</v>
      </c>
      <c r="B8" s="107" t="s">
        <v>29</v>
      </c>
      <c r="C8" s="107" t="s">
        <v>66</v>
      </c>
      <c r="D8" s="107" t="s">
        <v>346</v>
      </c>
      <c r="E8" s="107" t="s">
        <v>347</v>
      </c>
      <c r="F8" s="107" t="s">
        <v>348</v>
      </c>
      <c r="G8" s="107" t="s">
        <v>349</v>
      </c>
      <c r="H8" s="107" t="s">
        <v>350</v>
      </c>
      <c r="I8" s="107" t="s">
        <v>351</v>
      </c>
      <c r="J8" s="127"/>
      <c r="K8" s="38" t="str">
        <f t="shared" si="0"/>
        <v>N/A</v>
      </c>
      <c r="L8" s="38"/>
      <c r="M8" s="38"/>
      <c r="N8" s="110"/>
      <c r="O8" s="128"/>
      <c r="P8" s="128"/>
      <c r="Q8" s="128"/>
      <c r="R8" s="128"/>
      <c r="S8" s="128"/>
      <c r="T8" s="128"/>
      <c r="U8" s="128"/>
      <c r="V8" s="128"/>
      <c r="W8" s="128"/>
      <c r="X8" s="128"/>
      <c r="Y8" s="128"/>
      <c r="Z8" s="128"/>
      <c r="AA8" s="128"/>
      <c r="AD8" s="129"/>
      <c r="AE8" s="130"/>
      <c r="AF8" s="130"/>
      <c r="AM8" s="135" t="s">
        <v>73</v>
      </c>
      <c r="AN8" s="135">
        <v>1</v>
      </c>
    </row>
    <row r="9" spans="1:40" ht="50.15" customHeight="1" x14ac:dyDescent="0.35">
      <c r="A9" s="38" t="s">
        <v>82</v>
      </c>
      <c r="B9" s="107" t="s">
        <v>29</v>
      </c>
      <c r="C9" s="107" t="s">
        <v>66</v>
      </c>
      <c r="D9" s="107" t="s">
        <v>83</v>
      </c>
      <c r="E9" s="107" t="s">
        <v>352</v>
      </c>
      <c r="F9" s="107" t="s">
        <v>353</v>
      </c>
      <c r="G9" s="107" t="s">
        <v>354</v>
      </c>
      <c r="H9" s="107" t="s">
        <v>355</v>
      </c>
      <c r="I9" s="107" t="s">
        <v>356</v>
      </c>
      <c r="J9" s="127"/>
      <c r="K9" s="38" t="str">
        <f t="shared" si="0"/>
        <v>N/A</v>
      </c>
      <c r="L9" s="108">
        <f>SUM(K7:K9)</f>
        <v>0</v>
      </c>
      <c r="M9" s="108" cm="1">
        <f t="array" ref="M9">SUM(5*(K7:K9&lt;&gt;"N/A"))</f>
        <v>0</v>
      </c>
      <c r="N9" s="110"/>
      <c r="O9" s="128"/>
      <c r="P9" s="128"/>
      <c r="Q9" s="128"/>
      <c r="R9" s="128"/>
      <c r="S9" s="128"/>
      <c r="T9" s="128"/>
      <c r="U9" s="128"/>
      <c r="V9" s="128"/>
      <c r="W9" s="128"/>
      <c r="X9" s="128"/>
      <c r="Y9" s="128"/>
      <c r="Z9" s="128"/>
      <c r="AA9" s="128"/>
      <c r="AD9" s="129"/>
      <c r="AE9" s="130"/>
      <c r="AF9" s="130"/>
      <c r="AM9" s="135" t="s">
        <v>81</v>
      </c>
      <c r="AN9" s="135" t="s">
        <v>81</v>
      </c>
    </row>
    <row r="10" spans="1:40" ht="50.15" customHeight="1" x14ac:dyDescent="0.35">
      <c r="A10" s="38" t="s">
        <v>89</v>
      </c>
      <c r="B10" s="107" t="s">
        <v>29</v>
      </c>
      <c r="C10" s="107" t="s">
        <v>357</v>
      </c>
      <c r="D10" s="107" t="s">
        <v>358</v>
      </c>
      <c r="E10" s="107" t="s">
        <v>359</v>
      </c>
      <c r="F10" s="107" t="s">
        <v>360</v>
      </c>
      <c r="G10" s="107" t="s">
        <v>361</v>
      </c>
      <c r="H10" s="107" t="s">
        <v>362</v>
      </c>
      <c r="I10" s="107" t="s">
        <v>363</v>
      </c>
      <c r="J10" s="127"/>
      <c r="K10" s="38" t="str">
        <f t="shared" si="0"/>
        <v>N/A</v>
      </c>
      <c r="L10" s="38"/>
      <c r="M10" s="38"/>
      <c r="N10" s="110"/>
      <c r="O10" s="112"/>
      <c r="P10" s="112"/>
      <c r="Q10" s="112"/>
      <c r="R10" s="112"/>
      <c r="S10" s="112"/>
      <c r="T10" s="112"/>
      <c r="U10" s="112"/>
      <c r="V10" s="112"/>
      <c r="W10" s="112"/>
      <c r="X10" s="112"/>
      <c r="Y10" s="112"/>
      <c r="Z10" s="112"/>
      <c r="AA10" s="112"/>
      <c r="AB10" s="112"/>
      <c r="AC10" s="112"/>
      <c r="AD10" s="129"/>
      <c r="AE10" s="130"/>
      <c r="AF10" s="130"/>
    </row>
    <row r="11" spans="1:40" ht="50.15" customHeight="1" x14ac:dyDescent="0.35">
      <c r="A11" s="38" t="s">
        <v>364</v>
      </c>
      <c r="B11" s="107" t="s">
        <v>29</v>
      </c>
      <c r="C11" s="107" t="s">
        <v>357</v>
      </c>
      <c r="D11" s="107" t="s">
        <v>365</v>
      </c>
      <c r="E11" s="107" t="s">
        <v>366</v>
      </c>
      <c r="F11" s="107" t="s">
        <v>367</v>
      </c>
      <c r="G11" s="107" t="s">
        <v>368</v>
      </c>
      <c r="H11" s="107" t="s">
        <v>369</v>
      </c>
      <c r="I11" s="156" t="s">
        <v>370</v>
      </c>
      <c r="J11" s="127"/>
      <c r="K11" s="38" t="str">
        <f t="shared" si="0"/>
        <v>N/A</v>
      </c>
      <c r="L11" s="38"/>
      <c r="M11" s="38"/>
      <c r="N11" s="110"/>
      <c r="O11" s="128"/>
      <c r="P11" s="128"/>
      <c r="Q11" s="128"/>
      <c r="R11" s="128"/>
      <c r="S11" s="128"/>
      <c r="T11" s="128"/>
      <c r="U11" s="128"/>
      <c r="V11" s="128"/>
      <c r="W11" s="128"/>
      <c r="X11" s="128"/>
      <c r="Y11" s="128"/>
      <c r="Z11" s="128"/>
      <c r="AA11" s="128"/>
      <c r="AB11" s="112"/>
      <c r="AC11" s="112"/>
      <c r="AD11" s="129"/>
      <c r="AE11" s="130"/>
      <c r="AF11" s="130"/>
    </row>
    <row r="12" spans="1:40" ht="50.15" customHeight="1" x14ac:dyDescent="0.35">
      <c r="A12" s="38" t="s">
        <v>371</v>
      </c>
      <c r="B12" s="107" t="s">
        <v>29</v>
      </c>
      <c r="C12" s="107" t="s">
        <v>357</v>
      </c>
      <c r="D12" s="107" t="s">
        <v>372</v>
      </c>
      <c r="E12" s="107" t="s">
        <v>373</v>
      </c>
      <c r="F12" s="107" t="s">
        <v>374</v>
      </c>
      <c r="G12" s="107" t="s">
        <v>108</v>
      </c>
      <c r="H12" s="107" t="s">
        <v>109</v>
      </c>
      <c r="I12" s="107" t="s">
        <v>375</v>
      </c>
      <c r="J12" s="127"/>
      <c r="K12" s="38" t="str">
        <f t="shared" si="0"/>
        <v>N/A</v>
      </c>
      <c r="L12" s="38"/>
      <c r="M12" s="38"/>
      <c r="N12" s="110"/>
      <c r="O12" s="128"/>
      <c r="P12" s="128"/>
      <c r="Q12" s="128"/>
      <c r="R12" s="128"/>
      <c r="S12" s="128"/>
      <c r="T12" s="128"/>
      <c r="U12" s="128"/>
      <c r="V12" s="128"/>
      <c r="W12" s="128"/>
      <c r="X12" s="128"/>
      <c r="Y12" s="128"/>
      <c r="Z12" s="128"/>
      <c r="AA12" s="128"/>
      <c r="AB12" s="112"/>
      <c r="AC12" s="112"/>
      <c r="AD12" s="129"/>
      <c r="AE12" s="130"/>
      <c r="AF12" s="130"/>
    </row>
    <row r="13" spans="1:40" ht="50.15" customHeight="1" x14ac:dyDescent="0.35">
      <c r="A13" s="38" t="s">
        <v>376</v>
      </c>
      <c r="B13" s="107" t="s">
        <v>29</v>
      </c>
      <c r="C13" s="107" t="s">
        <v>357</v>
      </c>
      <c r="D13" s="107" t="s">
        <v>377</v>
      </c>
      <c r="E13" s="107" t="s">
        <v>120</v>
      </c>
      <c r="F13" s="107" t="s">
        <v>121</v>
      </c>
      <c r="G13" s="107" t="s">
        <v>378</v>
      </c>
      <c r="H13" s="107" t="s">
        <v>123</v>
      </c>
      <c r="I13" s="107" t="s">
        <v>379</v>
      </c>
      <c r="J13" s="127"/>
      <c r="K13" s="38" t="str">
        <f t="shared" si="0"/>
        <v>N/A</v>
      </c>
      <c r="L13" s="38"/>
      <c r="M13" s="38"/>
      <c r="N13" s="110"/>
      <c r="O13" s="112"/>
      <c r="P13" s="112"/>
      <c r="Q13" s="112"/>
      <c r="R13" s="112"/>
      <c r="S13" s="112"/>
      <c r="T13" s="112"/>
      <c r="U13" s="112"/>
      <c r="V13" s="112"/>
      <c r="W13" s="112"/>
      <c r="X13" s="112"/>
      <c r="Y13" s="112"/>
      <c r="Z13" s="112"/>
      <c r="AA13" s="112"/>
      <c r="AB13" s="112"/>
      <c r="AC13" s="112"/>
      <c r="AD13" s="129"/>
      <c r="AE13" s="130"/>
      <c r="AF13" s="130"/>
    </row>
    <row r="14" spans="1:40" ht="50.15" customHeight="1" x14ac:dyDescent="0.35">
      <c r="A14" s="38" t="s">
        <v>118</v>
      </c>
      <c r="B14" s="107" t="s">
        <v>29</v>
      </c>
      <c r="C14" s="107" t="s">
        <v>357</v>
      </c>
      <c r="D14" s="107" t="s">
        <v>380</v>
      </c>
      <c r="E14" s="107" t="s">
        <v>381</v>
      </c>
      <c r="F14" s="107" t="s">
        <v>382</v>
      </c>
      <c r="G14" s="107" t="s">
        <v>383</v>
      </c>
      <c r="H14" s="107" t="s">
        <v>384</v>
      </c>
      <c r="I14" s="107" t="s">
        <v>385</v>
      </c>
      <c r="J14" s="127"/>
      <c r="K14" s="38" t="str">
        <f t="shared" si="0"/>
        <v>N/A</v>
      </c>
      <c r="L14" s="38"/>
      <c r="M14" s="38"/>
      <c r="N14" s="110"/>
      <c r="O14" s="112"/>
      <c r="P14" s="112"/>
      <c r="Q14" s="112"/>
      <c r="R14" s="112"/>
      <c r="S14" s="112"/>
      <c r="T14" s="112"/>
      <c r="U14" s="112"/>
      <c r="V14" s="112"/>
      <c r="W14" s="112"/>
      <c r="X14" s="112"/>
      <c r="Y14" s="112"/>
      <c r="Z14" s="112"/>
      <c r="AA14" s="112"/>
      <c r="AB14" s="112"/>
      <c r="AC14" s="112"/>
      <c r="AD14" s="129"/>
      <c r="AE14" s="130"/>
      <c r="AF14" s="130"/>
    </row>
    <row r="15" spans="1:40" ht="50.15" customHeight="1" x14ac:dyDescent="0.35">
      <c r="A15" s="38" t="s">
        <v>125</v>
      </c>
      <c r="B15" s="107" t="s">
        <v>29</v>
      </c>
      <c r="C15" s="107" t="s">
        <v>357</v>
      </c>
      <c r="D15" s="107" t="s">
        <v>386</v>
      </c>
      <c r="E15" s="107" t="s">
        <v>387</v>
      </c>
      <c r="F15" s="107" t="s">
        <v>388</v>
      </c>
      <c r="G15" s="107" t="s">
        <v>389</v>
      </c>
      <c r="H15" s="107" t="s">
        <v>390</v>
      </c>
      <c r="I15" s="107" t="s">
        <v>391</v>
      </c>
      <c r="J15" s="127"/>
      <c r="K15" s="38" t="str">
        <f t="shared" si="0"/>
        <v>N/A</v>
      </c>
      <c r="L15" s="108">
        <f>SUM(K10:K15)</f>
        <v>0</v>
      </c>
      <c r="M15" s="108" cm="1">
        <f t="array" ref="M15">SUM(5*(K10:K15&lt;&gt;"N/A"))</f>
        <v>0</v>
      </c>
      <c r="N15" s="110"/>
      <c r="O15" s="128"/>
      <c r="P15" s="128"/>
      <c r="Q15" s="128"/>
      <c r="R15" s="128"/>
      <c r="S15" s="128"/>
      <c r="T15" s="128"/>
      <c r="U15" s="128"/>
      <c r="V15" s="128"/>
      <c r="W15" s="128"/>
      <c r="X15" s="128"/>
      <c r="Y15" s="128"/>
      <c r="Z15" s="128"/>
      <c r="AA15" s="128"/>
      <c r="AB15" s="112"/>
      <c r="AC15" s="112"/>
      <c r="AD15" s="129"/>
      <c r="AE15" s="130"/>
      <c r="AF15" s="130"/>
    </row>
    <row r="16" spans="1:40" ht="50.15" customHeight="1" x14ac:dyDescent="0.35">
      <c r="A16" s="38" t="s">
        <v>146</v>
      </c>
      <c r="B16" s="107" t="s">
        <v>29</v>
      </c>
      <c r="C16" s="107" t="s">
        <v>147</v>
      </c>
      <c r="D16" s="107" t="s">
        <v>148</v>
      </c>
      <c r="E16" s="107" t="s">
        <v>392</v>
      </c>
      <c r="F16" s="107" t="s">
        <v>393</v>
      </c>
      <c r="G16" s="107" t="s">
        <v>394</v>
      </c>
      <c r="H16" s="107" t="s">
        <v>395</v>
      </c>
      <c r="I16" s="107" t="s">
        <v>396</v>
      </c>
      <c r="J16" s="127"/>
      <c r="K16" s="38" t="str">
        <f t="shared" si="0"/>
        <v>N/A</v>
      </c>
      <c r="L16" s="38"/>
      <c r="M16" s="38"/>
      <c r="N16" s="110"/>
      <c r="O16" s="128"/>
      <c r="P16" s="128"/>
      <c r="Q16" s="128"/>
      <c r="R16" s="128"/>
      <c r="S16" s="128"/>
      <c r="T16" s="128"/>
      <c r="U16" s="128"/>
      <c r="V16" s="128"/>
      <c r="W16" s="128"/>
      <c r="X16" s="128"/>
      <c r="Y16" s="128"/>
      <c r="Z16" s="128"/>
      <c r="AA16" s="128"/>
      <c r="AB16" s="112"/>
      <c r="AC16" s="112"/>
      <c r="AD16" s="129"/>
      <c r="AE16" s="130"/>
      <c r="AF16" s="130"/>
    </row>
    <row r="17" spans="1:32" ht="50.15" customHeight="1" x14ac:dyDescent="0.35">
      <c r="A17" s="38" t="s">
        <v>154</v>
      </c>
      <c r="B17" s="107" t="s">
        <v>29</v>
      </c>
      <c r="C17" s="107" t="s">
        <v>147</v>
      </c>
      <c r="D17" s="107" t="s">
        <v>155</v>
      </c>
      <c r="E17" s="107" t="s">
        <v>397</v>
      </c>
      <c r="F17" s="107" t="s">
        <v>398</v>
      </c>
      <c r="G17" s="107" t="s">
        <v>399</v>
      </c>
      <c r="H17" s="107" t="s">
        <v>400</v>
      </c>
      <c r="I17" s="107" t="s">
        <v>401</v>
      </c>
      <c r="J17" s="127"/>
      <c r="K17" s="38" t="str">
        <f t="shared" si="0"/>
        <v>N/A</v>
      </c>
      <c r="L17" s="38"/>
      <c r="M17" s="38"/>
      <c r="N17" s="110"/>
      <c r="O17" s="128"/>
      <c r="P17" s="128"/>
      <c r="Q17" s="128"/>
      <c r="R17" s="128"/>
      <c r="S17" s="128"/>
      <c r="T17" s="128"/>
      <c r="U17" s="128"/>
      <c r="V17" s="128"/>
      <c r="W17" s="128"/>
      <c r="X17" s="128"/>
      <c r="Y17" s="128"/>
      <c r="Z17" s="128"/>
      <c r="AA17" s="128"/>
      <c r="AB17" s="112"/>
      <c r="AC17" s="112"/>
      <c r="AD17" s="129"/>
      <c r="AE17" s="130"/>
      <c r="AF17" s="130"/>
    </row>
    <row r="18" spans="1:32" ht="50.15" customHeight="1" x14ac:dyDescent="0.35">
      <c r="A18" s="38" t="s">
        <v>161</v>
      </c>
      <c r="B18" s="107" t="s">
        <v>29</v>
      </c>
      <c r="C18" s="107" t="s">
        <v>147</v>
      </c>
      <c r="D18" s="107" t="s">
        <v>162</v>
      </c>
      <c r="E18" s="107" t="s">
        <v>402</v>
      </c>
      <c r="F18" s="107" t="s">
        <v>403</v>
      </c>
      <c r="G18" s="107" t="s">
        <v>404</v>
      </c>
      <c r="H18" s="107" t="s">
        <v>405</v>
      </c>
      <c r="I18" s="107" t="s">
        <v>406</v>
      </c>
      <c r="J18" s="127"/>
      <c r="K18" s="38" t="str">
        <f t="shared" si="0"/>
        <v>N/A</v>
      </c>
      <c r="L18" s="38"/>
      <c r="M18" s="44"/>
      <c r="N18" s="110"/>
      <c r="O18" s="128"/>
      <c r="P18" s="128"/>
      <c r="Q18" s="128"/>
      <c r="R18" s="128"/>
      <c r="S18" s="128"/>
      <c r="T18" s="128"/>
      <c r="U18" s="128"/>
      <c r="V18" s="128"/>
      <c r="W18" s="128"/>
      <c r="X18" s="128"/>
      <c r="Y18" s="128"/>
      <c r="Z18" s="128"/>
      <c r="AA18" s="128"/>
      <c r="AB18" s="112"/>
      <c r="AC18" s="112"/>
      <c r="AD18" s="129"/>
      <c r="AE18" s="130"/>
      <c r="AF18" s="130"/>
    </row>
    <row r="19" spans="1:32" ht="50.15" customHeight="1" x14ac:dyDescent="0.35">
      <c r="A19" s="38" t="s">
        <v>168</v>
      </c>
      <c r="B19" s="107" t="s">
        <v>29</v>
      </c>
      <c r="C19" s="107" t="s">
        <v>147</v>
      </c>
      <c r="D19" s="107" t="s">
        <v>169</v>
      </c>
      <c r="E19" s="107" t="s">
        <v>407</v>
      </c>
      <c r="F19" s="107" t="s">
        <v>408</v>
      </c>
      <c r="G19" s="107" t="s">
        <v>409</v>
      </c>
      <c r="H19" s="107" t="s">
        <v>410</v>
      </c>
      <c r="I19" s="107" t="s">
        <v>411</v>
      </c>
      <c r="J19" s="127"/>
      <c r="K19" s="38" t="str">
        <f t="shared" si="0"/>
        <v>N/A</v>
      </c>
      <c r="L19" s="108">
        <f>SUM(K16:K19)</f>
        <v>0</v>
      </c>
      <c r="M19" s="108" cm="1">
        <f t="array" ref="M19">SUM(5*(K16:K19&lt;&gt;"N/A"))</f>
        <v>0</v>
      </c>
      <c r="N19" s="110"/>
      <c r="O19" s="128"/>
      <c r="P19" s="128"/>
      <c r="Q19" s="128"/>
      <c r="R19" s="128"/>
      <c r="S19" s="128"/>
      <c r="T19" s="128"/>
      <c r="U19" s="128"/>
      <c r="V19" s="128"/>
      <c r="W19" s="128"/>
      <c r="X19" s="128"/>
      <c r="Y19" s="128"/>
      <c r="Z19" s="128"/>
      <c r="AA19" s="128"/>
      <c r="AB19" s="112"/>
      <c r="AC19" s="112"/>
      <c r="AD19" s="129"/>
      <c r="AE19" s="130"/>
      <c r="AF19" s="130"/>
    </row>
    <row r="20" spans="1:32" ht="50.15" customHeight="1" x14ac:dyDescent="0.35">
      <c r="A20" s="38" t="s">
        <v>175</v>
      </c>
      <c r="B20" s="107" t="s">
        <v>177</v>
      </c>
      <c r="C20" s="107" t="s">
        <v>177</v>
      </c>
      <c r="D20" s="107" t="s">
        <v>178</v>
      </c>
      <c r="E20" s="107" t="s">
        <v>412</v>
      </c>
      <c r="F20" s="107" t="s">
        <v>413</v>
      </c>
      <c r="G20" s="107" t="s">
        <v>414</v>
      </c>
      <c r="H20" s="107" t="s">
        <v>415</v>
      </c>
      <c r="I20" s="107" t="s">
        <v>416</v>
      </c>
      <c r="J20" s="127"/>
      <c r="K20" s="38" t="str">
        <f t="shared" si="0"/>
        <v>N/A</v>
      </c>
      <c r="L20" s="108">
        <f t="shared" ref="L20:L28" si="1">SUM(K20:K20)</f>
        <v>0</v>
      </c>
      <c r="M20" s="108" cm="1">
        <f t="array" ref="M20">SUM(5*(K20:K20&lt;&gt;"N/A"))</f>
        <v>0</v>
      </c>
      <c r="N20" s="110"/>
      <c r="O20" s="112"/>
      <c r="P20" s="112"/>
      <c r="Q20" s="112"/>
      <c r="R20" s="112"/>
      <c r="S20" s="112"/>
      <c r="T20" s="112"/>
      <c r="U20" s="112"/>
      <c r="V20" s="112"/>
      <c r="W20" s="112"/>
      <c r="X20" s="112"/>
      <c r="Y20" s="112"/>
      <c r="Z20" s="112"/>
      <c r="AA20" s="112"/>
      <c r="AB20" s="112"/>
      <c r="AC20" s="112"/>
      <c r="AD20" s="129"/>
      <c r="AE20" s="130"/>
      <c r="AF20" s="130"/>
    </row>
    <row r="21" spans="1:32" ht="50.15" customHeight="1" x14ac:dyDescent="0.35">
      <c r="A21" s="38" t="s">
        <v>184</v>
      </c>
      <c r="B21" s="107" t="s">
        <v>177</v>
      </c>
      <c r="C21" s="107" t="s">
        <v>417</v>
      </c>
      <c r="D21" s="107" t="s">
        <v>418</v>
      </c>
      <c r="E21" s="107" t="s">
        <v>419</v>
      </c>
      <c r="F21" s="107" t="s">
        <v>420</v>
      </c>
      <c r="G21" s="107" t="s">
        <v>421</v>
      </c>
      <c r="H21" s="107" t="s">
        <v>422</v>
      </c>
      <c r="I21" s="107" t="s">
        <v>423</v>
      </c>
      <c r="J21" s="127"/>
      <c r="K21" s="38" t="str">
        <f t="shared" si="0"/>
        <v>N/A</v>
      </c>
      <c r="L21" s="108">
        <f t="shared" si="1"/>
        <v>0</v>
      </c>
      <c r="M21" s="108" cm="1">
        <f t="array" ref="M21">SUM(5*(K21:K21&lt;&gt;"N/A"))</f>
        <v>0</v>
      </c>
      <c r="N21" s="110"/>
      <c r="O21" s="128"/>
      <c r="P21" s="128"/>
      <c r="Q21" s="128"/>
      <c r="R21" s="128"/>
      <c r="S21" s="128"/>
      <c r="T21" s="128"/>
      <c r="U21" s="128"/>
      <c r="V21" s="128"/>
      <c r="W21" s="128"/>
      <c r="X21" s="128"/>
      <c r="Y21" s="128"/>
      <c r="Z21" s="128"/>
      <c r="AA21" s="128"/>
      <c r="AB21" s="112"/>
      <c r="AC21" s="112"/>
      <c r="AD21" s="129"/>
      <c r="AE21" s="130"/>
      <c r="AF21" s="130"/>
    </row>
    <row r="22" spans="1:32" ht="50.15" customHeight="1" x14ac:dyDescent="0.35">
      <c r="A22" s="38" t="s">
        <v>192</v>
      </c>
      <c r="B22" s="107" t="s">
        <v>177</v>
      </c>
      <c r="C22" s="107" t="s">
        <v>424</v>
      </c>
      <c r="D22" s="107" t="s">
        <v>425</v>
      </c>
      <c r="E22" s="107" t="s">
        <v>426</v>
      </c>
      <c r="F22" s="107" t="s">
        <v>427</v>
      </c>
      <c r="G22" s="107" t="s">
        <v>428</v>
      </c>
      <c r="H22" s="107" t="s">
        <v>429</v>
      </c>
      <c r="I22" s="107" t="s">
        <v>430</v>
      </c>
      <c r="J22" s="127"/>
      <c r="K22" s="38" t="str">
        <f t="shared" si="0"/>
        <v>N/A</v>
      </c>
      <c r="L22" s="108">
        <f t="shared" si="1"/>
        <v>0</v>
      </c>
      <c r="M22" s="108" cm="1">
        <f t="array" ref="M22">SUM(5*(K22:K22&lt;&gt;"N/A"))</f>
        <v>0</v>
      </c>
      <c r="N22" s="110"/>
      <c r="O22" s="112"/>
      <c r="P22" s="112"/>
      <c r="Q22" s="112"/>
      <c r="R22" s="112"/>
      <c r="S22" s="112"/>
      <c r="T22" s="112"/>
      <c r="U22" s="112"/>
      <c r="V22" s="112"/>
      <c r="W22" s="112"/>
      <c r="X22" s="112"/>
      <c r="Y22" s="112"/>
      <c r="Z22" s="112"/>
      <c r="AA22" s="112"/>
      <c r="AB22" s="112"/>
      <c r="AC22" s="112"/>
      <c r="AD22" s="129"/>
      <c r="AE22" s="130"/>
      <c r="AF22" s="130"/>
    </row>
    <row r="23" spans="1:32" ht="50.15" customHeight="1" x14ac:dyDescent="0.35">
      <c r="A23" s="38" t="s">
        <v>200</v>
      </c>
      <c r="B23" s="107" t="s">
        <v>177</v>
      </c>
      <c r="C23" s="107" t="s">
        <v>431</v>
      </c>
      <c r="D23" s="107" t="s">
        <v>432</v>
      </c>
      <c r="E23" s="107" t="s">
        <v>433</v>
      </c>
      <c r="F23" s="107" t="s">
        <v>434</v>
      </c>
      <c r="G23" s="107" t="s">
        <v>435</v>
      </c>
      <c r="H23" s="107" t="s">
        <v>436</v>
      </c>
      <c r="I23" s="107" t="s">
        <v>437</v>
      </c>
      <c r="J23" s="127"/>
      <c r="K23" s="38" t="str">
        <f t="shared" si="0"/>
        <v>N/A</v>
      </c>
      <c r="L23" s="108">
        <f t="shared" si="1"/>
        <v>0</v>
      </c>
      <c r="M23" s="108" cm="1">
        <f t="array" ref="M23">SUM(5*(K23:K23&lt;&gt;"N/A"))</f>
        <v>0</v>
      </c>
      <c r="N23" s="110"/>
      <c r="O23" s="112"/>
      <c r="P23" s="112"/>
      <c r="Q23" s="112"/>
      <c r="R23" s="112"/>
      <c r="S23" s="112"/>
      <c r="T23" s="112"/>
      <c r="U23" s="112"/>
      <c r="V23" s="112"/>
      <c r="W23" s="112"/>
      <c r="X23" s="112"/>
      <c r="Y23" s="112"/>
      <c r="Z23" s="112"/>
      <c r="AA23" s="112"/>
      <c r="AB23" s="112"/>
      <c r="AC23" s="112"/>
      <c r="AD23" s="129"/>
      <c r="AE23" s="130"/>
      <c r="AF23" s="130"/>
    </row>
    <row r="24" spans="1:32" ht="50.15" customHeight="1" x14ac:dyDescent="0.35">
      <c r="A24" s="38" t="s">
        <v>438</v>
      </c>
      <c r="B24" s="107" t="s">
        <v>177</v>
      </c>
      <c r="C24" s="107" t="s">
        <v>439</v>
      </c>
      <c r="D24" s="107" t="s">
        <v>440</v>
      </c>
      <c r="E24" s="107" t="s">
        <v>441</v>
      </c>
      <c r="F24" s="107" t="s">
        <v>442</v>
      </c>
      <c r="G24" s="107" t="s">
        <v>443</v>
      </c>
      <c r="H24" s="107" t="s">
        <v>444</v>
      </c>
      <c r="I24" s="107" t="s">
        <v>445</v>
      </c>
      <c r="J24" s="127"/>
      <c r="K24" s="38" t="str">
        <f t="shared" si="0"/>
        <v>N/A</v>
      </c>
      <c r="L24" s="108">
        <f t="shared" si="1"/>
        <v>0</v>
      </c>
      <c r="M24" s="108" cm="1">
        <f t="array" ref="M24">SUM(5*(K24:K24&lt;&gt;"N/A"))</f>
        <v>0</v>
      </c>
      <c r="N24" s="110"/>
      <c r="O24" s="112"/>
      <c r="P24" s="112"/>
      <c r="Q24" s="112"/>
      <c r="R24" s="112"/>
      <c r="S24" s="112"/>
      <c r="T24" s="112"/>
      <c r="U24" s="112"/>
      <c r="V24" s="112"/>
      <c r="W24" s="112"/>
      <c r="X24" s="112"/>
      <c r="Y24" s="112"/>
      <c r="Z24" s="112"/>
      <c r="AA24" s="112"/>
      <c r="AB24" s="112"/>
      <c r="AC24" s="112"/>
      <c r="AD24" s="129"/>
      <c r="AE24" s="130"/>
      <c r="AF24" s="130"/>
    </row>
    <row r="25" spans="1:32" ht="50.15" customHeight="1" x14ac:dyDescent="0.35">
      <c r="A25" s="38" t="s">
        <v>446</v>
      </c>
      <c r="B25" s="107" t="s">
        <v>177</v>
      </c>
      <c r="C25" s="107" t="s">
        <v>447</v>
      </c>
      <c r="D25" s="107" t="s">
        <v>448</v>
      </c>
      <c r="E25" s="107" t="s">
        <v>449</v>
      </c>
      <c r="F25" s="107" t="s">
        <v>450</v>
      </c>
      <c r="G25" s="107" t="s">
        <v>451</v>
      </c>
      <c r="H25" s="107" t="s">
        <v>452</v>
      </c>
      <c r="I25" s="107" t="s">
        <v>453</v>
      </c>
      <c r="J25" s="127"/>
      <c r="K25" s="38" t="str">
        <f t="shared" si="0"/>
        <v>N/A</v>
      </c>
      <c r="L25" s="108">
        <f t="shared" si="1"/>
        <v>0</v>
      </c>
      <c r="M25" s="108" cm="1">
        <f t="array" ref="M25">SUM(5*(K25:K25&lt;&gt;"N/A"))</f>
        <v>0</v>
      </c>
      <c r="N25" s="110"/>
      <c r="O25" s="131"/>
      <c r="P25" s="131"/>
      <c r="Q25" s="131"/>
      <c r="R25" s="131"/>
      <c r="S25" s="131"/>
      <c r="T25" s="131"/>
      <c r="U25" s="131"/>
      <c r="V25" s="131"/>
      <c r="W25" s="131"/>
      <c r="X25" s="131"/>
      <c r="Y25" s="131"/>
      <c r="Z25" s="131"/>
      <c r="AA25" s="131"/>
      <c r="AB25" s="132"/>
      <c r="AC25" s="132"/>
      <c r="AD25" s="129"/>
      <c r="AE25" s="130"/>
      <c r="AF25" s="130"/>
    </row>
    <row r="26" spans="1:32" ht="50.15" customHeight="1" x14ac:dyDescent="0.35">
      <c r="A26" s="38" t="s">
        <v>454</v>
      </c>
      <c r="B26" s="107" t="s">
        <v>177</v>
      </c>
      <c r="C26" s="107" t="s">
        <v>455</v>
      </c>
      <c r="D26" s="107" t="s">
        <v>456</v>
      </c>
      <c r="E26" s="107" t="s">
        <v>457</v>
      </c>
      <c r="F26" s="107" t="s">
        <v>458</v>
      </c>
      <c r="G26" s="107" t="s">
        <v>459</v>
      </c>
      <c r="H26" s="107" t="s">
        <v>460</v>
      </c>
      <c r="I26" s="107" t="s">
        <v>461</v>
      </c>
      <c r="J26" s="127"/>
      <c r="K26" s="38" t="str">
        <f t="shared" si="0"/>
        <v>N/A</v>
      </c>
      <c r="L26" s="108">
        <f t="shared" si="1"/>
        <v>0</v>
      </c>
      <c r="M26" s="108" cm="1">
        <f t="array" ref="M26">SUM(5*(K26:K26&lt;&gt;"N/A"))</f>
        <v>0</v>
      </c>
      <c r="N26" s="110"/>
      <c r="O26" s="128"/>
      <c r="P26" s="128"/>
      <c r="Q26" s="128"/>
      <c r="R26" s="128"/>
      <c r="S26" s="128"/>
      <c r="T26" s="128"/>
      <c r="U26" s="128"/>
      <c r="V26" s="128"/>
      <c r="W26" s="128"/>
      <c r="X26" s="128"/>
      <c r="Y26" s="128"/>
      <c r="Z26" s="128"/>
      <c r="AA26" s="128"/>
      <c r="AB26" s="112"/>
      <c r="AC26" s="112"/>
      <c r="AD26" s="129"/>
      <c r="AE26" s="130"/>
      <c r="AF26" s="130"/>
    </row>
    <row r="27" spans="1:32" ht="50.15" customHeight="1" x14ac:dyDescent="0.35">
      <c r="A27" s="38" t="s">
        <v>462</v>
      </c>
      <c r="B27" s="107" t="s">
        <v>177</v>
      </c>
      <c r="C27" s="107" t="s">
        <v>463</v>
      </c>
      <c r="D27" s="107" t="s">
        <v>464</v>
      </c>
      <c r="E27" s="107" t="s">
        <v>465</v>
      </c>
      <c r="F27" s="107" t="s">
        <v>466</v>
      </c>
      <c r="G27" s="107" t="s">
        <v>467</v>
      </c>
      <c r="H27" s="107" t="s">
        <v>468</v>
      </c>
      <c r="I27" s="107" t="s">
        <v>469</v>
      </c>
      <c r="J27" s="127"/>
      <c r="K27" s="38" t="str">
        <f t="shared" si="0"/>
        <v>N/A</v>
      </c>
      <c r="L27" s="108">
        <f t="shared" si="1"/>
        <v>0</v>
      </c>
      <c r="M27" s="108" cm="1">
        <f t="array" ref="M27">SUM(5*(K27:K27&lt;&gt;"N/A"))</f>
        <v>0</v>
      </c>
      <c r="N27" s="110"/>
      <c r="O27" s="128"/>
      <c r="P27" s="128"/>
      <c r="Q27" s="128"/>
      <c r="R27" s="128"/>
      <c r="S27" s="128"/>
      <c r="T27" s="128"/>
      <c r="U27" s="128"/>
      <c r="V27" s="128"/>
      <c r="W27" s="128"/>
      <c r="X27" s="128"/>
      <c r="Y27" s="128"/>
      <c r="Z27" s="128"/>
      <c r="AA27" s="128"/>
      <c r="AB27" s="112"/>
      <c r="AC27" s="112"/>
      <c r="AD27" s="129"/>
      <c r="AE27" s="130"/>
      <c r="AF27" s="130"/>
    </row>
    <row r="28" spans="1:32" ht="50.15" customHeight="1" x14ac:dyDescent="0.35">
      <c r="A28" s="38" t="s">
        <v>470</v>
      </c>
      <c r="B28" s="107" t="s">
        <v>177</v>
      </c>
      <c r="C28" s="107" t="s">
        <v>238</v>
      </c>
      <c r="D28" s="107" t="s">
        <v>471</v>
      </c>
      <c r="E28" s="107" t="s">
        <v>472</v>
      </c>
      <c r="F28" s="107" t="s">
        <v>473</v>
      </c>
      <c r="G28" s="107" t="s">
        <v>242</v>
      </c>
      <c r="H28" s="107" t="s">
        <v>474</v>
      </c>
      <c r="I28" s="107" t="s">
        <v>475</v>
      </c>
      <c r="J28" s="127"/>
      <c r="K28" s="38" t="str">
        <f t="shared" si="0"/>
        <v>N/A</v>
      </c>
      <c r="L28" s="108">
        <f t="shared" si="1"/>
        <v>0</v>
      </c>
      <c r="M28" s="108" cm="1">
        <f t="array" ref="M28">SUM(5*(K28:K28&lt;&gt;"N/A"))</f>
        <v>0</v>
      </c>
      <c r="N28" s="110"/>
      <c r="O28" s="128"/>
      <c r="P28" s="128"/>
      <c r="Q28" s="128"/>
      <c r="R28" s="128"/>
      <c r="S28" s="128"/>
      <c r="T28" s="128"/>
      <c r="U28" s="128"/>
      <c r="V28" s="128"/>
      <c r="W28" s="128"/>
      <c r="X28" s="128"/>
      <c r="Y28" s="128"/>
      <c r="Z28" s="128"/>
      <c r="AA28" s="128"/>
      <c r="AB28" s="112"/>
      <c r="AC28" s="112"/>
      <c r="AD28" s="129"/>
      <c r="AE28" s="130"/>
      <c r="AF28" s="130"/>
    </row>
    <row r="29" spans="1:32" ht="50.15" customHeight="1" x14ac:dyDescent="0.35">
      <c r="A29" s="38" t="s">
        <v>245</v>
      </c>
      <c r="B29" s="107" t="s">
        <v>246</v>
      </c>
      <c r="C29" s="107" t="s">
        <v>476</v>
      </c>
      <c r="D29" s="107" t="s">
        <v>477</v>
      </c>
      <c r="E29" s="107" t="s">
        <v>478</v>
      </c>
      <c r="F29" s="107" t="s">
        <v>479</v>
      </c>
      <c r="G29" s="107" t="s">
        <v>480</v>
      </c>
      <c r="H29" s="107" t="s">
        <v>481</v>
      </c>
      <c r="I29" s="107" t="s">
        <v>482</v>
      </c>
      <c r="J29" s="127"/>
      <c r="K29" s="38" t="str">
        <f t="shared" si="0"/>
        <v>N/A</v>
      </c>
      <c r="L29" s="38"/>
      <c r="M29" s="38"/>
      <c r="N29" s="157"/>
      <c r="O29" s="128"/>
      <c r="P29" s="128"/>
      <c r="Q29" s="128"/>
      <c r="R29" s="128"/>
      <c r="S29" s="128"/>
      <c r="T29" s="128"/>
      <c r="U29" s="128"/>
      <c r="V29" s="128"/>
      <c r="W29" s="128"/>
      <c r="X29" s="128"/>
      <c r="Y29" s="128"/>
      <c r="Z29" s="128"/>
      <c r="AA29" s="128"/>
      <c r="AB29" s="112"/>
      <c r="AC29" s="112"/>
      <c r="AD29" s="129"/>
      <c r="AE29" s="130"/>
      <c r="AF29" s="130"/>
    </row>
    <row r="30" spans="1:32" ht="50.15" customHeight="1" x14ac:dyDescent="0.35">
      <c r="A30" s="38" t="s">
        <v>254</v>
      </c>
      <c r="B30" s="107" t="s">
        <v>246</v>
      </c>
      <c r="C30" s="107" t="s">
        <v>483</v>
      </c>
      <c r="D30" s="107" t="s">
        <v>484</v>
      </c>
      <c r="E30" s="107" t="s">
        <v>485</v>
      </c>
      <c r="F30" s="107" t="s">
        <v>486</v>
      </c>
      <c r="G30" s="107" t="s">
        <v>487</v>
      </c>
      <c r="H30" s="107" t="s">
        <v>488</v>
      </c>
      <c r="I30" s="107" t="s">
        <v>489</v>
      </c>
      <c r="J30" s="127"/>
      <c r="K30" s="38" t="str">
        <f t="shared" si="0"/>
        <v>N/A</v>
      </c>
      <c r="L30" s="108">
        <f>SUM(K29:K30)</f>
        <v>0</v>
      </c>
      <c r="M30" s="108" cm="1">
        <f t="array" ref="M30">SUM(5*(K29:K30&lt;&gt;"N/A"))</f>
        <v>0</v>
      </c>
      <c r="N30" s="110"/>
      <c r="O30" s="128"/>
      <c r="P30" s="128"/>
      <c r="Q30" s="128"/>
      <c r="R30" s="128"/>
      <c r="S30" s="128"/>
      <c r="T30" s="128"/>
      <c r="U30" s="128"/>
      <c r="V30" s="128"/>
      <c r="W30" s="128"/>
      <c r="X30" s="128"/>
      <c r="Y30" s="128"/>
      <c r="Z30" s="128"/>
      <c r="AA30" s="128"/>
      <c r="AB30" s="112"/>
      <c r="AC30" s="112"/>
      <c r="AD30" s="129"/>
      <c r="AE30" s="130"/>
      <c r="AF30" s="130"/>
    </row>
    <row r="31" spans="1:32" ht="52" customHeight="1" x14ac:dyDescent="0.35">
      <c r="A31" s="38" t="s">
        <v>261</v>
      </c>
      <c r="B31" s="107" t="s">
        <v>246</v>
      </c>
      <c r="C31" s="107" t="s">
        <v>490</v>
      </c>
      <c r="D31" s="107" t="s">
        <v>491</v>
      </c>
      <c r="E31" s="107" t="s">
        <v>492</v>
      </c>
      <c r="F31" s="107" t="s">
        <v>493</v>
      </c>
      <c r="G31" s="107" t="s">
        <v>494</v>
      </c>
      <c r="H31" s="107" t="s">
        <v>495</v>
      </c>
      <c r="I31" s="107" t="s">
        <v>496</v>
      </c>
      <c r="J31" s="127"/>
      <c r="K31" s="38" t="str">
        <f t="shared" si="0"/>
        <v>N/A</v>
      </c>
      <c r="L31" s="108">
        <f>SUM(K31:K31)</f>
        <v>0</v>
      </c>
      <c r="M31" s="108" cm="1">
        <f t="array" ref="M31">SUM(5*(K31:K31&lt;&gt;"N/A"))</f>
        <v>0</v>
      </c>
      <c r="N31" s="110"/>
      <c r="O31" s="128"/>
      <c r="P31" s="128"/>
      <c r="Q31" s="128"/>
      <c r="R31" s="128"/>
      <c r="S31" s="128"/>
      <c r="T31" s="128"/>
      <c r="U31" s="128"/>
      <c r="V31" s="128"/>
      <c r="W31" s="128"/>
      <c r="X31" s="128"/>
      <c r="Y31" s="128"/>
      <c r="Z31" s="128"/>
      <c r="AA31" s="128"/>
      <c r="AB31" s="112"/>
      <c r="AC31" s="112"/>
      <c r="AD31" s="129"/>
      <c r="AE31" s="130"/>
      <c r="AF31" s="130"/>
    </row>
    <row r="32" spans="1:32" ht="49.5" customHeight="1" x14ac:dyDescent="0.35">
      <c r="A32" s="38" t="s">
        <v>497</v>
      </c>
      <c r="B32" s="107" t="s">
        <v>246</v>
      </c>
      <c r="C32" s="107" t="s">
        <v>262</v>
      </c>
      <c r="D32" s="107" t="s">
        <v>498</v>
      </c>
      <c r="E32" s="107" t="s">
        <v>499</v>
      </c>
      <c r="F32" s="107" t="s">
        <v>500</v>
      </c>
      <c r="G32" s="107" t="s">
        <v>501</v>
      </c>
      <c r="H32" s="107" t="s">
        <v>502</v>
      </c>
      <c r="I32" s="107" t="s">
        <v>503</v>
      </c>
      <c r="J32" s="127"/>
      <c r="K32" s="38" t="str">
        <f t="shared" si="0"/>
        <v>N/A</v>
      </c>
      <c r="L32" s="108">
        <f>SUM(K32:K32)</f>
        <v>0</v>
      </c>
      <c r="M32" s="108" cm="1">
        <f t="array" ref="M32">SUM(5*(K32:K32&lt;&gt;"N/A"))</f>
        <v>0</v>
      </c>
      <c r="N32" s="110"/>
      <c r="O32" s="133"/>
      <c r="P32" s="133"/>
      <c r="Q32" s="133"/>
      <c r="R32" s="133"/>
      <c r="S32" s="133"/>
      <c r="T32" s="133"/>
      <c r="U32" s="133"/>
      <c r="V32" s="133"/>
      <c r="W32" s="133"/>
      <c r="X32" s="133"/>
      <c r="Y32" s="133"/>
      <c r="Z32" s="133"/>
      <c r="AA32" s="133"/>
      <c r="AB32" s="134"/>
      <c r="AC32" s="134"/>
      <c r="AD32" s="129"/>
      <c r="AE32" s="130"/>
      <c r="AF32" s="130"/>
    </row>
    <row r="33" spans="1:36" ht="52" customHeight="1" x14ac:dyDescent="0.35">
      <c r="A33" s="38" t="s">
        <v>269</v>
      </c>
      <c r="B33" s="107" t="s">
        <v>270</v>
      </c>
      <c r="C33" s="107" t="s">
        <v>270</v>
      </c>
      <c r="D33" s="107" t="s">
        <v>271</v>
      </c>
      <c r="E33" s="107" t="s">
        <v>504</v>
      </c>
      <c r="F33" s="107" t="s">
        <v>505</v>
      </c>
      <c r="G33" s="107" t="s">
        <v>506</v>
      </c>
      <c r="H33" s="107" t="s">
        <v>507</v>
      </c>
      <c r="I33" s="107" t="s">
        <v>508</v>
      </c>
      <c r="J33" s="127"/>
      <c r="K33" s="38" t="str">
        <f t="shared" si="0"/>
        <v>N/A</v>
      </c>
      <c r="L33" s="108">
        <f>SUM(K33:K33)</f>
        <v>0</v>
      </c>
      <c r="M33" s="108" cm="1">
        <f t="array" ref="M33">SUM(5*(K33:K33&lt;&gt;"N/A"))</f>
        <v>0</v>
      </c>
      <c r="N33" s="110"/>
      <c r="O33" s="133"/>
      <c r="P33" s="133"/>
      <c r="Q33" s="133"/>
      <c r="R33" s="133"/>
      <c r="S33" s="133"/>
      <c r="T33" s="133"/>
      <c r="U33" s="133"/>
      <c r="V33" s="133"/>
      <c r="W33" s="133"/>
      <c r="X33" s="133"/>
      <c r="Y33" s="133"/>
      <c r="Z33" s="133"/>
      <c r="AA33" s="133"/>
      <c r="AB33" s="134"/>
      <c r="AC33" s="134"/>
      <c r="AD33" s="129"/>
      <c r="AE33" s="130"/>
      <c r="AF33" s="155"/>
    </row>
    <row r="34" spans="1:36" ht="35.5" customHeight="1" x14ac:dyDescent="0.35">
      <c r="L34" s="6"/>
      <c r="M34" s="6"/>
      <c r="P34" s="139"/>
      <c r="Q34" s="139"/>
    </row>
    <row r="35" spans="1:36" ht="61.5" customHeight="1" x14ac:dyDescent="0.4">
      <c r="I35" s="48" t="s">
        <v>277</v>
      </c>
      <c r="J35" s="12"/>
      <c r="N35" s="51" t="s">
        <v>278</v>
      </c>
      <c r="O35" s="140"/>
      <c r="P35" s="140"/>
      <c r="Q35" s="140"/>
      <c r="R35" s="140"/>
      <c r="S35" s="140"/>
      <c r="T35" s="140"/>
      <c r="U35" s="140"/>
      <c r="V35" s="140"/>
      <c r="W35" s="140"/>
      <c r="X35" s="140"/>
      <c r="Y35" s="140"/>
      <c r="Z35" s="140"/>
      <c r="AA35" s="140"/>
      <c r="AB35" s="141"/>
      <c r="AC35" s="141"/>
      <c r="AD35" s="51" t="s">
        <v>13</v>
      </c>
      <c r="AE35" s="52" t="s">
        <v>279</v>
      </c>
      <c r="AF35" s="52" t="s">
        <v>280</v>
      </c>
      <c r="AH35" s="52" t="s">
        <v>281</v>
      </c>
      <c r="AJ35" s="52" t="s">
        <v>509</v>
      </c>
    </row>
    <row r="36" spans="1:36" ht="40" customHeight="1" x14ac:dyDescent="0.4">
      <c r="I36" s="56" t="s">
        <v>15</v>
      </c>
      <c r="J36" s="47" t="s">
        <v>283</v>
      </c>
      <c r="N36" s="172" t="s">
        <v>29</v>
      </c>
      <c r="O36" s="140"/>
      <c r="P36" s="140"/>
      <c r="Q36" s="140"/>
      <c r="R36" s="140"/>
      <c r="S36" s="140"/>
      <c r="T36" s="140"/>
      <c r="U36" s="140"/>
      <c r="V36" s="140"/>
      <c r="W36" s="140"/>
      <c r="X36" s="140"/>
      <c r="Y36" s="140"/>
      <c r="Z36" s="140"/>
      <c r="AA36" s="140"/>
      <c r="AB36" s="141"/>
      <c r="AC36" s="141"/>
      <c r="AD36" s="54" t="s">
        <v>284</v>
      </c>
      <c r="AE36" s="54">
        <f>SUM(K3:K6)</f>
        <v>0</v>
      </c>
      <c r="AF36" s="50" t="str">
        <f>IF(M6&gt;0,(L6/M6),"N/A")</f>
        <v>N/A</v>
      </c>
      <c r="AH36" s="187" t="e">
        <f>SUMIF($B$3:$B$33,N36,$L$3:$L$33)/SUMIF($B$3:$B$33,N36,$M$3:$M$33)</f>
        <v>#DIV/0!</v>
      </c>
      <c r="AJ36" s="187" t="e">
        <f>SUM(K3:K33)/SUM(M3:M33)</f>
        <v>#DIV/0!</v>
      </c>
    </row>
    <row r="37" spans="1:36" ht="40" customHeight="1" x14ac:dyDescent="0.4">
      <c r="I37" s="57" t="s">
        <v>16</v>
      </c>
      <c r="J37" s="47" t="s">
        <v>285</v>
      </c>
      <c r="N37" s="173"/>
      <c r="O37" s="140"/>
      <c r="P37" s="140"/>
      <c r="Q37" s="140"/>
      <c r="R37" s="140"/>
      <c r="S37" s="140"/>
      <c r="T37" s="140"/>
      <c r="U37" s="140"/>
      <c r="V37" s="140"/>
      <c r="W37" s="140"/>
      <c r="X37" s="140"/>
      <c r="Y37" s="140"/>
      <c r="Z37" s="140"/>
      <c r="AA37" s="140"/>
      <c r="AB37" s="141"/>
      <c r="AC37" s="141"/>
      <c r="AD37" s="54" t="s">
        <v>286</v>
      </c>
      <c r="AE37" s="54">
        <f>SUM(K7:K9)</f>
        <v>0</v>
      </c>
      <c r="AF37" s="50" t="str">
        <f>IF(M9&gt;0,(L9/M9),"N/A")</f>
        <v>N/A</v>
      </c>
      <c r="AH37" s="188"/>
      <c r="AJ37" s="188"/>
    </row>
    <row r="38" spans="1:36" ht="40" customHeight="1" x14ac:dyDescent="0.4">
      <c r="I38" s="55" t="s">
        <v>17</v>
      </c>
      <c r="J38" s="47" t="s">
        <v>287</v>
      </c>
      <c r="N38" s="173"/>
      <c r="O38" s="140"/>
      <c r="P38" s="140"/>
      <c r="Q38" s="140"/>
      <c r="R38" s="140"/>
      <c r="S38" s="140"/>
      <c r="T38" s="140"/>
      <c r="U38" s="140"/>
      <c r="V38" s="140"/>
      <c r="W38" s="140"/>
      <c r="X38" s="140"/>
      <c r="Y38" s="140"/>
      <c r="Z38" s="140"/>
      <c r="AA38" s="140"/>
      <c r="AB38" s="141"/>
      <c r="AC38" s="141"/>
      <c r="AD38" s="54" t="s">
        <v>288</v>
      </c>
      <c r="AE38" s="54">
        <f>SUM(K10:K15)</f>
        <v>0</v>
      </c>
      <c r="AF38" s="50" t="str">
        <f>IF(M15&gt;0,(L15/M15),"N/A")</f>
        <v>N/A</v>
      </c>
      <c r="AH38" s="188"/>
      <c r="AJ38" s="188"/>
    </row>
    <row r="39" spans="1:36" ht="40" customHeight="1" x14ac:dyDescent="0.4">
      <c r="I39" s="58" t="s">
        <v>289</v>
      </c>
      <c r="J39" s="47" t="s">
        <v>290</v>
      </c>
      <c r="N39" s="174"/>
      <c r="O39" s="140"/>
      <c r="P39" s="140"/>
      <c r="Q39" s="140"/>
      <c r="R39" s="140"/>
      <c r="S39" s="140"/>
      <c r="T39" s="140"/>
      <c r="U39" s="140"/>
      <c r="V39" s="140"/>
      <c r="W39" s="140"/>
      <c r="X39" s="140"/>
      <c r="Y39" s="140"/>
      <c r="Z39" s="140"/>
      <c r="AA39" s="140"/>
      <c r="AB39" s="141"/>
      <c r="AC39" s="141"/>
      <c r="AD39" s="54" t="s">
        <v>291</v>
      </c>
      <c r="AE39" s="54">
        <f>SUM(K16:K19)</f>
        <v>0</v>
      </c>
      <c r="AF39" s="50" t="str">
        <f t="shared" ref="AF39:AF48" si="2">IF(M19&gt;0,(L19/M19),"N/A")</f>
        <v>N/A</v>
      </c>
      <c r="AH39" s="189"/>
      <c r="AJ39" s="189"/>
    </row>
    <row r="40" spans="1:36" ht="40" customHeight="1" x14ac:dyDescent="0.4">
      <c r="I40" s="59" t="s">
        <v>19</v>
      </c>
      <c r="J40" s="47">
        <v>1</v>
      </c>
      <c r="N40" s="175" t="s">
        <v>177</v>
      </c>
      <c r="O40" s="140"/>
      <c r="P40" s="140"/>
      <c r="Q40" s="140"/>
      <c r="R40" s="140"/>
      <c r="S40" s="140"/>
      <c r="T40" s="140"/>
      <c r="U40" s="140"/>
      <c r="V40" s="140"/>
      <c r="W40" s="140"/>
      <c r="X40" s="140"/>
      <c r="Y40" s="140"/>
      <c r="Z40" s="140"/>
      <c r="AA40" s="140"/>
      <c r="AB40" s="141"/>
      <c r="AC40" s="141"/>
      <c r="AD40" s="54" t="s">
        <v>176</v>
      </c>
      <c r="AE40" s="54">
        <f t="shared" ref="AE40:AE48" si="3">SUM(K20:K20)</f>
        <v>0</v>
      </c>
      <c r="AF40" s="50" t="str">
        <f t="shared" si="2"/>
        <v>N/A</v>
      </c>
      <c r="AH40" s="184" t="e">
        <f>SUMIF($B$3:$B$33,N40,$L$3:$L$33)/SUMIF($B$3:$B$33,N40,$M$3:$M$33)</f>
        <v>#DIV/0!</v>
      </c>
    </row>
    <row r="41" spans="1:36" ht="68.5" customHeight="1" x14ac:dyDescent="0.4">
      <c r="I41" s="61"/>
      <c r="J41" s="60"/>
      <c r="N41" s="176"/>
      <c r="O41" s="140"/>
      <c r="P41" s="140"/>
      <c r="Q41" s="140"/>
      <c r="R41" s="140"/>
      <c r="S41" s="140"/>
      <c r="T41" s="140"/>
      <c r="U41" s="140"/>
      <c r="V41" s="140"/>
      <c r="W41" s="140"/>
      <c r="X41" s="140"/>
      <c r="Y41" s="140"/>
      <c r="Z41" s="140"/>
      <c r="AA41" s="140"/>
      <c r="AB41" s="141"/>
      <c r="AC41" s="141"/>
      <c r="AD41" s="54" t="s">
        <v>510</v>
      </c>
      <c r="AE41" s="54">
        <f t="shared" si="3"/>
        <v>0</v>
      </c>
      <c r="AF41" s="50" t="str">
        <f t="shared" si="2"/>
        <v>N/A</v>
      </c>
      <c r="AH41" s="185"/>
    </row>
    <row r="42" spans="1:36" ht="59.5" customHeight="1" x14ac:dyDescent="0.4">
      <c r="I42" s="61"/>
      <c r="J42" s="60"/>
      <c r="N42" s="176"/>
      <c r="O42" s="140"/>
      <c r="P42" s="140"/>
      <c r="Q42" s="140"/>
      <c r="R42" s="140"/>
      <c r="S42" s="140"/>
      <c r="T42" s="140"/>
      <c r="U42" s="140"/>
      <c r="V42" s="140"/>
      <c r="W42" s="140"/>
      <c r="X42" s="140"/>
      <c r="Y42" s="140"/>
      <c r="Z42" s="140"/>
      <c r="AA42" s="140"/>
      <c r="AB42" s="141"/>
      <c r="AC42" s="141"/>
      <c r="AD42" s="54" t="s">
        <v>511</v>
      </c>
      <c r="AE42" s="54">
        <f t="shared" si="3"/>
        <v>0</v>
      </c>
      <c r="AF42" s="50" t="str">
        <f t="shared" si="2"/>
        <v>N/A</v>
      </c>
      <c r="AH42" s="185"/>
    </row>
    <row r="43" spans="1:36" ht="40" customHeight="1" x14ac:dyDescent="0.4">
      <c r="I43" s="61"/>
      <c r="J43" s="60"/>
      <c r="N43" s="176"/>
      <c r="O43" s="140"/>
      <c r="P43" s="140"/>
      <c r="Q43" s="140"/>
      <c r="R43" s="140"/>
      <c r="S43" s="140"/>
      <c r="T43" s="140"/>
      <c r="U43" s="140"/>
      <c r="V43" s="140"/>
      <c r="W43" s="140"/>
      <c r="X43" s="140"/>
      <c r="Y43" s="140"/>
      <c r="Z43" s="140"/>
      <c r="AA43" s="140"/>
      <c r="AB43" s="141"/>
      <c r="AC43" s="141"/>
      <c r="AD43" s="54" t="s">
        <v>512</v>
      </c>
      <c r="AE43" s="54">
        <f t="shared" si="3"/>
        <v>0</v>
      </c>
      <c r="AF43" s="50" t="str">
        <f t="shared" si="2"/>
        <v>N/A</v>
      </c>
      <c r="AH43" s="185"/>
    </row>
    <row r="44" spans="1:36" ht="40" customHeight="1" x14ac:dyDescent="0.4">
      <c r="I44" s="61"/>
      <c r="J44" s="60"/>
      <c r="N44" s="176"/>
      <c r="O44" s="140"/>
      <c r="P44" s="140"/>
      <c r="Q44" s="140"/>
      <c r="R44" s="140"/>
      <c r="S44" s="140"/>
      <c r="T44" s="140"/>
      <c r="U44" s="140"/>
      <c r="V44" s="140"/>
      <c r="W44" s="140"/>
      <c r="X44" s="140"/>
      <c r="Y44" s="140"/>
      <c r="Z44" s="140"/>
      <c r="AA44" s="140"/>
      <c r="AB44" s="141"/>
      <c r="AC44" s="141"/>
      <c r="AD44" s="54" t="s">
        <v>439</v>
      </c>
      <c r="AE44" s="54">
        <f t="shared" si="3"/>
        <v>0</v>
      </c>
      <c r="AF44" s="50" t="str">
        <f t="shared" si="2"/>
        <v>N/A</v>
      </c>
      <c r="AH44" s="185"/>
    </row>
    <row r="45" spans="1:36" ht="73.5" customHeight="1" x14ac:dyDescent="0.4">
      <c r="B45" s="7"/>
      <c r="C45" s="7"/>
      <c r="I45" s="61"/>
      <c r="J45" s="60"/>
      <c r="N45" s="176"/>
      <c r="O45" s="140"/>
      <c r="P45" s="140"/>
      <c r="Q45" s="140"/>
      <c r="R45" s="140"/>
      <c r="S45" s="140"/>
      <c r="T45" s="140"/>
      <c r="U45" s="140"/>
      <c r="V45" s="140"/>
      <c r="W45" s="140"/>
      <c r="X45" s="140"/>
      <c r="Y45" s="140"/>
      <c r="Z45" s="140"/>
      <c r="AA45" s="140"/>
      <c r="AB45" s="141"/>
      <c r="AC45" s="141"/>
      <c r="AD45" s="54" t="s">
        <v>513</v>
      </c>
      <c r="AE45" s="54">
        <f t="shared" si="3"/>
        <v>0</v>
      </c>
      <c r="AF45" s="50" t="str">
        <f t="shared" si="2"/>
        <v>N/A</v>
      </c>
      <c r="AH45" s="185"/>
    </row>
    <row r="46" spans="1:36" ht="80.150000000000006" customHeight="1" x14ac:dyDescent="0.4">
      <c r="B46" s="7"/>
      <c r="C46" s="7"/>
      <c r="I46" s="61"/>
      <c r="J46" s="60"/>
      <c r="N46" s="176"/>
      <c r="O46" s="140"/>
      <c r="P46" s="140"/>
      <c r="Q46" s="140"/>
      <c r="R46" s="140"/>
      <c r="S46" s="140"/>
      <c r="T46" s="140"/>
      <c r="U46" s="140"/>
      <c r="V46" s="140"/>
      <c r="W46" s="140"/>
      <c r="X46" s="140"/>
      <c r="Y46" s="140"/>
      <c r="Z46" s="140"/>
      <c r="AA46" s="140"/>
      <c r="AB46" s="141"/>
      <c r="AC46" s="141"/>
      <c r="AD46" s="54" t="s">
        <v>455</v>
      </c>
      <c r="AE46" s="54">
        <f t="shared" si="3"/>
        <v>0</v>
      </c>
      <c r="AF46" s="50" t="str">
        <f t="shared" si="2"/>
        <v>N/A</v>
      </c>
      <c r="AH46" s="185"/>
    </row>
    <row r="47" spans="1:36" ht="58.5" customHeight="1" x14ac:dyDescent="0.4">
      <c r="N47" s="176"/>
      <c r="O47" s="140"/>
      <c r="P47" s="140"/>
      <c r="Q47" s="140"/>
      <c r="R47" s="140"/>
      <c r="S47" s="140"/>
      <c r="T47" s="140"/>
      <c r="U47" s="140"/>
      <c r="V47" s="140"/>
      <c r="W47" s="140"/>
      <c r="X47" s="140"/>
      <c r="Y47" s="140"/>
      <c r="Z47" s="140"/>
      <c r="AA47" s="140"/>
      <c r="AB47" s="141"/>
      <c r="AC47" s="141"/>
      <c r="AD47" s="54" t="s">
        <v>463</v>
      </c>
      <c r="AE47" s="54">
        <f t="shared" si="3"/>
        <v>0</v>
      </c>
      <c r="AF47" s="50" t="str">
        <f t="shared" si="2"/>
        <v>N/A</v>
      </c>
      <c r="AH47" s="185"/>
    </row>
    <row r="48" spans="1:36" ht="48" customHeight="1" x14ac:dyDescent="0.4">
      <c r="N48" s="177"/>
      <c r="O48" s="140"/>
      <c r="P48" s="140"/>
      <c r="Q48" s="140"/>
      <c r="R48" s="140"/>
      <c r="S48" s="140"/>
      <c r="T48" s="140"/>
      <c r="U48" s="140"/>
      <c r="V48" s="140"/>
      <c r="W48" s="140"/>
      <c r="X48" s="140"/>
      <c r="Y48" s="140"/>
      <c r="Z48" s="140"/>
      <c r="AA48" s="140"/>
      <c r="AB48" s="141"/>
      <c r="AC48" s="141"/>
      <c r="AD48" s="54" t="s">
        <v>297</v>
      </c>
      <c r="AE48" s="54">
        <f t="shared" si="3"/>
        <v>0</v>
      </c>
      <c r="AF48" s="50" t="str">
        <f t="shared" si="2"/>
        <v>N/A</v>
      </c>
      <c r="AH48" s="186"/>
    </row>
    <row r="49" spans="12:34" ht="73.5" customHeight="1" x14ac:dyDescent="0.4">
      <c r="N49" s="175" t="s">
        <v>246</v>
      </c>
      <c r="O49" s="140"/>
      <c r="P49" s="140"/>
      <c r="Q49" s="140"/>
      <c r="R49" s="140"/>
      <c r="S49" s="140"/>
      <c r="T49" s="140"/>
      <c r="U49" s="140"/>
      <c r="V49" s="140"/>
      <c r="W49" s="140"/>
      <c r="X49" s="140"/>
      <c r="Y49" s="140"/>
      <c r="Z49" s="141"/>
      <c r="AA49" s="141"/>
      <c r="AB49" s="140"/>
      <c r="AC49" s="140"/>
      <c r="AD49" s="54" t="s">
        <v>476</v>
      </c>
      <c r="AE49" s="54">
        <f>SUM(K29:K30)</f>
        <v>0</v>
      </c>
      <c r="AF49" s="50" t="str">
        <f>IF(M30&gt;0,(L30/M30),"N/A")</f>
        <v>N/A</v>
      </c>
      <c r="AH49" s="184" t="e">
        <f>SUMIF($B$3:$B$33,N49,$L$3:$L$33)/SUMIF($B$3:$B$33,N49,$M$3:$M$33)</f>
        <v>#DIV/0!</v>
      </c>
    </row>
    <row r="50" spans="12:34" ht="63.65" customHeight="1" x14ac:dyDescent="0.4">
      <c r="N50" s="176"/>
      <c r="O50" s="140"/>
      <c r="P50" s="140"/>
      <c r="Q50" s="140"/>
      <c r="R50" s="140"/>
      <c r="S50" s="140"/>
      <c r="T50" s="140"/>
      <c r="U50" s="140"/>
      <c r="V50" s="140"/>
      <c r="W50" s="140"/>
      <c r="X50" s="140"/>
      <c r="Y50" s="140"/>
      <c r="Z50" s="140"/>
      <c r="AA50" s="140"/>
      <c r="AB50" s="141"/>
      <c r="AC50" s="141"/>
      <c r="AD50" s="54" t="s">
        <v>490</v>
      </c>
      <c r="AE50" s="54">
        <f>SUM(K31:K31)</f>
        <v>0</v>
      </c>
      <c r="AF50" s="50" t="str">
        <f>IF(M31&gt;0,(L31/M31),"N/A")</f>
        <v>N/A</v>
      </c>
      <c r="AH50" s="185"/>
    </row>
    <row r="51" spans="12:34" ht="40" customHeight="1" x14ac:dyDescent="0.4">
      <c r="N51" s="177"/>
      <c r="O51" s="140"/>
      <c r="P51" s="140"/>
      <c r="Q51" s="140"/>
      <c r="R51" s="140"/>
      <c r="S51" s="140"/>
      <c r="T51" s="140"/>
      <c r="U51" s="140"/>
      <c r="V51" s="140"/>
      <c r="W51" s="140"/>
      <c r="X51" s="140"/>
      <c r="Y51" s="140"/>
      <c r="Z51" s="140"/>
      <c r="AA51" s="140"/>
      <c r="AB51" s="141"/>
      <c r="AC51" s="141"/>
      <c r="AD51" s="54" t="s">
        <v>262</v>
      </c>
      <c r="AE51" s="54">
        <f>SUM(K32:K32)</f>
        <v>0</v>
      </c>
      <c r="AF51" s="50" t="str">
        <f>IF(M32&gt;0,(L32/M32),"N/A")</f>
        <v>N/A</v>
      </c>
      <c r="AH51" s="186"/>
    </row>
    <row r="52" spans="12:34" ht="71.5" customHeight="1" x14ac:dyDescent="0.4">
      <c r="N52" s="54" t="s">
        <v>270</v>
      </c>
      <c r="O52" s="140"/>
      <c r="P52" s="140"/>
      <c r="Q52" s="140"/>
      <c r="R52" s="140"/>
      <c r="S52" s="140"/>
      <c r="T52" s="140"/>
      <c r="U52" s="140"/>
      <c r="V52" s="140"/>
      <c r="W52" s="140"/>
      <c r="X52" s="140"/>
      <c r="Y52" s="140"/>
      <c r="Z52" s="140"/>
      <c r="AA52" s="140"/>
      <c r="AB52" s="141"/>
      <c r="AC52" s="141"/>
      <c r="AD52" s="54" t="s">
        <v>270</v>
      </c>
      <c r="AE52" s="54">
        <f>SUM(K33:K33)</f>
        <v>0</v>
      </c>
      <c r="AF52" s="50" t="str">
        <f>IF(M33&gt;0,(L33/M33),"N/A")</f>
        <v>N/A</v>
      </c>
      <c r="AH52" s="49" t="str">
        <f>IFERROR(SUMIF($B$3:$B$33,N52,$L$3:$L$33)/SUMIF($B$3:$B$33,N52,$M$3:$M$33),"N/A")</f>
        <v>N/A</v>
      </c>
    </row>
    <row r="53" spans="12:34" ht="60" customHeight="1" x14ac:dyDescent="0.4">
      <c r="L53" s="53"/>
      <c r="M53" s="190"/>
    </row>
    <row r="54" spans="12:34" ht="20" x14ac:dyDescent="0.4">
      <c r="L54" s="53"/>
      <c r="M54" s="190"/>
    </row>
    <row r="55" spans="12:34" ht="20" x14ac:dyDescent="0.4">
      <c r="L55" s="53"/>
      <c r="M55" s="62"/>
    </row>
    <row r="56" spans="12:34" ht="31" customHeight="1" x14ac:dyDescent="0.35">
      <c r="AB56" s="139"/>
      <c r="AC56" s="139"/>
    </row>
    <row r="57" spans="12:34" ht="34" customHeight="1" x14ac:dyDescent="0.35">
      <c r="L57" s="5"/>
      <c r="M57" s="5"/>
      <c r="AB57" s="139"/>
      <c r="AC57" s="139"/>
    </row>
    <row r="58" spans="12:34" ht="15.5" x14ac:dyDescent="0.35">
      <c r="L58" s="5"/>
      <c r="M58" s="5"/>
      <c r="AB58" s="139"/>
      <c r="AC58" s="139"/>
    </row>
    <row r="59" spans="12:34" ht="15.5" x14ac:dyDescent="0.35">
      <c r="L59" s="5"/>
      <c r="M59" s="5"/>
      <c r="AB59" s="139"/>
      <c r="AC59" s="139"/>
    </row>
    <row r="60" spans="12:34" ht="15.5" x14ac:dyDescent="0.35">
      <c r="L60" s="5"/>
      <c r="M60" s="5"/>
      <c r="AB60" s="139"/>
      <c r="AC60" s="139"/>
    </row>
    <row r="61" spans="12:34" ht="15.5" x14ac:dyDescent="0.35">
      <c r="L61" s="5"/>
      <c r="M61" s="5"/>
      <c r="AB61" s="139"/>
      <c r="AC61" s="139"/>
    </row>
    <row r="62" spans="12:34" ht="15.5" x14ac:dyDescent="0.35">
      <c r="L62" s="5"/>
      <c r="M62" s="5"/>
      <c r="AB62" s="139"/>
      <c r="AC62" s="139"/>
    </row>
    <row r="63" spans="12:34" ht="15.5" x14ac:dyDescent="0.35">
      <c r="L63" s="5"/>
      <c r="M63" s="5"/>
      <c r="AB63" s="139"/>
      <c r="AC63" s="139"/>
    </row>
    <row r="64" spans="12:34" ht="15.5" x14ac:dyDescent="0.35">
      <c r="L64" s="5"/>
      <c r="M64" s="5"/>
      <c r="AB64" s="139"/>
      <c r="AC64" s="139"/>
    </row>
    <row r="65" spans="10:29" ht="15.5" x14ac:dyDescent="0.35">
      <c r="J65" s="9"/>
      <c r="K65" s="5"/>
      <c r="L65" s="5"/>
      <c r="M65" s="5"/>
      <c r="AB65" s="139"/>
      <c r="AC65" s="139"/>
    </row>
    <row r="66" spans="10:29" ht="15.5" x14ac:dyDescent="0.35">
      <c r="J66" s="9"/>
      <c r="K66" s="5"/>
      <c r="L66" s="5"/>
      <c r="M66" s="5"/>
      <c r="AB66" s="139"/>
      <c r="AC66" s="139"/>
    </row>
    <row r="67" spans="10:29" ht="15.5" x14ac:dyDescent="0.35">
      <c r="J67" s="9"/>
      <c r="K67" s="5"/>
      <c r="L67" s="5"/>
      <c r="M67" s="5"/>
      <c r="AB67" s="139"/>
      <c r="AC67" s="139"/>
    </row>
    <row r="68" spans="10:29" ht="15.5" x14ac:dyDescent="0.35">
      <c r="J68" s="9"/>
      <c r="K68" s="5"/>
      <c r="L68" s="5"/>
      <c r="M68" s="5"/>
      <c r="AB68" s="139"/>
      <c r="AC68" s="139"/>
    </row>
    <row r="69" spans="10:29" ht="15.5" x14ac:dyDescent="0.35">
      <c r="J69" s="9"/>
      <c r="K69" s="5"/>
      <c r="L69" s="5"/>
      <c r="M69" s="5"/>
      <c r="AB69" s="139"/>
      <c r="AC69" s="139"/>
    </row>
    <row r="70" spans="10:29" ht="15.5" x14ac:dyDescent="0.35">
      <c r="J70" s="9"/>
      <c r="K70" s="5"/>
      <c r="L70" s="5"/>
      <c r="M70" s="5"/>
      <c r="AB70" s="139"/>
      <c r="AC70" s="139"/>
    </row>
    <row r="71" spans="10:29" ht="15.5" x14ac:dyDescent="0.35">
      <c r="J71" s="9"/>
      <c r="K71" s="5"/>
      <c r="L71" s="5"/>
      <c r="M71" s="5"/>
      <c r="AB71" s="139"/>
      <c r="AC71" s="139"/>
    </row>
    <row r="72" spans="10:29" ht="15.5" x14ac:dyDescent="0.35">
      <c r="J72" s="9"/>
      <c r="K72" s="5"/>
      <c r="L72" s="5"/>
      <c r="M72" s="5"/>
      <c r="AB72" s="139"/>
      <c r="AC72" s="139"/>
    </row>
    <row r="73" spans="10:29" ht="15.5" x14ac:dyDescent="0.35">
      <c r="J73" s="9"/>
      <c r="K73" s="5"/>
      <c r="L73" s="5"/>
      <c r="M73" s="5"/>
      <c r="AB73" s="139"/>
      <c r="AC73" s="139"/>
    </row>
    <row r="74" spans="10:29" ht="15.5" x14ac:dyDescent="0.35">
      <c r="J74" s="9"/>
      <c r="K74" s="5"/>
      <c r="L74" s="5"/>
      <c r="M74" s="5"/>
      <c r="AB74" s="139"/>
      <c r="AC74" s="139"/>
    </row>
    <row r="75" spans="10:29" ht="15.5" x14ac:dyDescent="0.35">
      <c r="J75" s="9"/>
      <c r="K75" s="5"/>
      <c r="L75" s="5"/>
      <c r="M75" s="5"/>
      <c r="AB75" s="139"/>
      <c r="AC75" s="139"/>
    </row>
    <row r="76" spans="10:29" ht="15.5" x14ac:dyDescent="0.35">
      <c r="J76" s="9"/>
      <c r="K76" s="5"/>
      <c r="L76" s="5"/>
      <c r="M76" s="5"/>
      <c r="AB76" s="139"/>
      <c r="AC76" s="139"/>
    </row>
    <row r="77" spans="10:29" ht="15.5" x14ac:dyDescent="0.35">
      <c r="J77" s="9"/>
      <c r="K77" s="5"/>
      <c r="L77" s="5"/>
      <c r="M77" s="5"/>
      <c r="AB77" s="139"/>
      <c r="AC77" s="139"/>
    </row>
    <row r="78" spans="10:29" ht="15.5" x14ac:dyDescent="0.35">
      <c r="J78" s="9"/>
      <c r="K78" s="5"/>
      <c r="L78" s="5"/>
      <c r="M78" s="5"/>
      <c r="AB78" s="139"/>
      <c r="AC78" s="139"/>
    </row>
    <row r="79" spans="10:29" ht="15.5" x14ac:dyDescent="0.35">
      <c r="J79" s="9"/>
      <c r="K79" s="5"/>
      <c r="L79" s="5"/>
      <c r="M79" s="5"/>
      <c r="AB79" s="139"/>
      <c r="AC79" s="139"/>
    </row>
    <row r="80" spans="10:29" ht="15.5" x14ac:dyDescent="0.35">
      <c r="J80" s="9"/>
      <c r="K80" s="5"/>
      <c r="L80" s="5"/>
      <c r="M80" s="5"/>
      <c r="AB80" s="139"/>
      <c r="AC80" s="139"/>
    </row>
    <row r="81" spans="10:29" ht="15.5" x14ac:dyDescent="0.35">
      <c r="J81" s="9"/>
      <c r="K81" s="5"/>
      <c r="L81" s="5"/>
      <c r="M81" s="5"/>
      <c r="AB81" s="139"/>
      <c r="AC81" s="139"/>
    </row>
    <row r="82" spans="10:29" ht="15.5" x14ac:dyDescent="0.35">
      <c r="J82" s="9"/>
      <c r="K82" s="5"/>
      <c r="L82" s="5"/>
      <c r="M82" s="5"/>
      <c r="AB82" s="139"/>
      <c r="AC82" s="139"/>
    </row>
    <row r="83" spans="10:29" ht="15.5" x14ac:dyDescent="0.35">
      <c r="J83" s="9"/>
      <c r="K83" s="5"/>
      <c r="L83" s="5"/>
      <c r="M83" s="5"/>
      <c r="AB83" s="139"/>
      <c r="AC83" s="139"/>
    </row>
    <row r="84" spans="10:29" ht="15.5" x14ac:dyDescent="0.35">
      <c r="J84" s="9"/>
      <c r="K84" s="5"/>
      <c r="L84" s="5"/>
      <c r="M84" s="5"/>
      <c r="AB84" s="139"/>
      <c r="AC84" s="139"/>
    </row>
    <row r="85" spans="10:29" ht="15.5" x14ac:dyDescent="0.35">
      <c r="J85" s="9"/>
      <c r="K85" s="5"/>
      <c r="L85" s="5"/>
      <c r="M85" s="5"/>
      <c r="AB85" s="139"/>
      <c r="AC85" s="139"/>
    </row>
    <row r="86" spans="10:29" ht="15.5" x14ac:dyDescent="0.35">
      <c r="J86" s="9"/>
      <c r="K86" s="5"/>
      <c r="L86" s="5"/>
      <c r="M86" s="5"/>
      <c r="AB86" s="139"/>
      <c r="AC86" s="139"/>
    </row>
    <row r="87" spans="10:29" ht="15.5" x14ac:dyDescent="0.35">
      <c r="J87" s="9"/>
      <c r="K87" s="5"/>
      <c r="L87" s="5"/>
      <c r="M87" s="5"/>
      <c r="AB87" s="139"/>
      <c r="AC87" s="139"/>
    </row>
    <row r="88" spans="10:29" ht="15.5" x14ac:dyDescent="0.35">
      <c r="J88" s="9"/>
      <c r="K88" s="5"/>
      <c r="L88" s="5"/>
      <c r="M88" s="5"/>
      <c r="AB88" s="139"/>
      <c r="AC88" s="139"/>
    </row>
    <row r="89" spans="10:29" ht="15.5" x14ac:dyDescent="0.35">
      <c r="J89" s="9"/>
      <c r="K89" s="5"/>
      <c r="L89" s="5"/>
      <c r="M89" s="5"/>
      <c r="AB89" s="139"/>
      <c r="AC89" s="139"/>
    </row>
    <row r="90" spans="10:29" ht="15.5" x14ac:dyDescent="0.35">
      <c r="J90" s="9"/>
      <c r="K90" s="5"/>
      <c r="L90" s="5"/>
      <c r="M90" s="5"/>
      <c r="AB90" s="139"/>
      <c r="AC90" s="139"/>
    </row>
    <row r="91" spans="10:29" ht="15.5" x14ac:dyDescent="0.35">
      <c r="J91" s="9"/>
      <c r="K91" s="5"/>
      <c r="L91" s="5"/>
      <c r="M91" s="5"/>
      <c r="AB91" s="139"/>
      <c r="AC91" s="139"/>
    </row>
    <row r="92" spans="10:29" ht="15.5" x14ac:dyDescent="0.35">
      <c r="J92" s="9"/>
      <c r="K92" s="5"/>
      <c r="L92" s="5"/>
      <c r="M92" s="5"/>
      <c r="AB92" s="139"/>
      <c r="AC92" s="139"/>
    </row>
    <row r="93" spans="10:29" ht="15.5" x14ac:dyDescent="0.35">
      <c r="J93" s="9"/>
      <c r="K93" s="5"/>
      <c r="L93" s="5"/>
      <c r="M93" s="5"/>
      <c r="AB93" s="139"/>
      <c r="AC93" s="139"/>
    </row>
    <row r="94" spans="10:29" ht="15.5" x14ac:dyDescent="0.35">
      <c r="J94" s="9"/>
      <c r="K94" s="5"/>
      <c r="L94" s="5"/>
      <c r="M94" s="5"/>
      <c r="AB94" s="139"/>
      <c r="AC94" s="139"/>
    </row>
    <row r="95" spans="10:29" ht="15.5" x14ac:dyDescent="0.35">
      <c r="J95" s="9"/>
      <c r="K95" s="5"/>
      <c r="L95" s="5"/>
      <c r="M95" s="5"/>
      <c r="AB95" s="139"/>
      <c r="AC95" s="139"/>
    </row>
    <row r="96" spans="10:29" ht="15.5" x14ac:dyDescent="0.35">
      <c r="J96" s="9"/>
      <c r="K96" s="5"/>
      <c r="L96" s="5"/>
      <c r="M96" s="5"/>
      <c r="AB96" s="139"/>
      <c r="AC96" s="139"/>
    </row>
    <row r="97" spans="10:29" ht="15.5" x14ac:dyDescent="0.35">
      <c r="J97" s="9"/>
      <c r="K97" s="5"/>
      <c r="L97" s="5"/>
      <c r="M97" s="5"/>
      <c r="AB97" s="139"/>
      <c r="AC97" s="139"/>
    </row>
    <row r="98" spans="10:29" ht="15.5" x14ac:dyDescent="0.35">
      <c r="J98" s="9"/>
      <c r="K98" s="5"/>
      <c r="L98" s="5"/>
      <c r="M98" s="5"/>
      <c r="AB98" s="139"/>
      <c r="AC98" s="139"/>
    </row>
    <row r="99" spans="10:29" ht="15.5" x14ac:dyDescent="0.35">
      <c r="J99" s="9"/>
      <c r="K99" s="5"/>
      <c r="L99" s="5"/>
      <c r="M99" s="5"/>
      <c r="AB99" s="139"/>
      <c r="AC99" s="139"/>
    </row>
    <row r="100" spans="10:29" ht="15.5" x14ac:dyDescent="0.35">
      <c r="J100" s="9"/>
      <c r="K100" s="5"/>
      <c r="L100" s="5"/>
      <c r="M100" s="5"/>
      <c r="AB100" s="139"/>
      <c r="AC100" s="139"/>
    </row>
    <row r="101" spans="10:29" ht="15.5" x14ac:dyDescent="0.35">
      <c r="J101" s="9"/>
      <c r="K101" s="5"/>
      <c r="L101" s="5"/>
      <c r="M101" s="5"/>
      <c r="AB101" s="139"/>
      <c r="AC101" s="139"/>
    </row>
    <row r="102" spans="10:29" ht="15.5" x14ac:dyDescent="0.35">
      <c r="J102" s="9"/>
      <c r="K102" s="5"/>
      <c r="L102" s="5"/>
      <c r="M102" s="5"/>
      <c r="AB102" s="139"/>
      <c r="AC102" s="139"/>
    </row>
    <row r="103" spans="10:29" ht="15.5" x14ac:dyDescent="0.35">
      <c r="J103" s="9"/>
      <c r="K103" s="5"/>
      <c r="L103" s="5"/>
      <c r="M103" s="5"/>
      <c r="AB103" s="139"/>
      <c r="AC103" s="139"/>
    </row>
    <row r="104" spans="10:29" ht="15.5" x14ac:dyDescent="0.35">
      <c r="J104" s="9"/>
      <c r="K104" s="5"/>
      <c r="L104" s="5"/>
      <c r="M104" s="5"/>
      <c r="AB104" s="139"/>
      <c r="AC104" s="139"/>
    </row>
    <row r="105" spans="10:29" ht="15.5" x14ac:dyDescent="0.35">
      <c r="J105" s="9"/>
      <c r="K105" s="5"/>
      <c r="L105" s="5"/>
      <c r="M105" s="5"/>
      <c r="AB105" s="139"/>
      <c r="AC105" s="139"/>
    </row>
    <row r="106" spans="10:29" ht="15.5" x14ac:dyDescent="0.35">
      <c r="J106" s="9"/>
      <c r="K106" s="5"/>
      <c r="L106" s="5"/>
      <c r="M106" s="5"/>
      <c r="AB106" s="139"/>
      <c r="AC106" s="139"/>
    </row>
    <row r="107" spans="10:29" ht="15.5" x14ac:dyDescent="0.35">
      <c r="J107" s="9"/>
      <c r="K107" s="5"/>
      <c r="L107" s="5"/>
      <c r="M107" s="5"/>
      <c r="AB107" s="139"/>
      <c r="AC107" s="139"/>
    </row>
    <row r="108" spans="10:29" ht="15.5" x14ac:dyDescent="0.35">
      <c r="J108" s="9"/>
      <c r="K108" s="5"/>
      <c r="L108" s="5"/>
      <c r="M108" s="5"/>
      <c r="AB108" s="139"/>
      <c r="AC108" s="139"/>
    </row>
    <row r="109" spans="10:29" ht="15.5" x14ac:dyDescent="0.35">
      <c r="J109" s="9"/>
      <c r="K109" s="5"/>
      <c r="L109" s="5"/>
      <c r="M109" s="5"/>
      <c r="AB109" s="139"/>
      <c r="AC109" s="139"/>
    </row>
    <row r="110" spans="10:29" ht="15.5" x14ac:dyDescent="0.35">
      <c r="J110" s="9"/>
      <c r="K110" s="5"/>
      <c r="L110" s="5"/>
      <c r="M110" s="5"/>
      <c r="AB110" s="139"/>
      <c r="AC110" s="139"/>
    </row>
    <row r="111" spans="10:29" ht="15.5" x14ac:dyDescent="0.35">
      <c r="J111" s="9"/>
      <c r="K111" s="5"/>
      <c r="L111" s="5"/>
      <c r="M111" s="5"/>
      <c r="AB111" s="139"/>
      <c r="AC111" s="139"/>
    </row>
    <row r="112" spans="10:29" ht="15.5" x14ac:dyDescent="0.35">
      <c r="J112" s="9"/>
      <c r="K112" s="5"/>
      <c r="L112" s="5"/>
      <c r="M112" s="5"/>
      <c r="AB112" s="139"/>
      <c r="AC112" s="139"/>
    </row>
    <row r="113" spans="10:29" ht="15.5" x14ac:dyDescent="0.35">
      <c r="J113" s="9"/>
      <c r="K113" s="5"/>
      <c r="L113" s="5"/>
      <c r="M113" s="5"/>
      <c r="AB113" s="139"/>
      <c r="AC113" s="139"/>
    </row>
    <row r="114" spans="10:29" ht="15.5" x14ac:dyDescent="0.35">
      <c r="J114" s="9"/>
      <c r="K114" s="5"/>
      <c r="L114" s="5"/>
      <c r="M114" s="5"/>
      <c r="AB114" s="139"/>
      <c r="AC114" s="139"/>
    </row>
    <row r="115" spans="10:29" ht="15.5" x14ac:dyDescent="0.35">
      <c r="J115" s="9"/>
      <c r="K115" s="5"/>
      <c r="L115" s="5"/>
      <c r="M115" s="5"/>
      <c r="AB115" s="139"/>
      <c r="AC115" s="139"/>
    </row>
    <row r="116" spans="10:29" ht="15.5" x14ac:dyDescent="0.35">
      <c r="J116" s="9"/>
      <c r="K116" s="5"/>
      <c r="L116" s="5"/>
      <c r="M116" s="5"/>
      <c r="AB116" s="139"/>
      <c r="AC116" s="139"/>
    </row>
    <row r="117" spans="10:29" ht="15.5" x14ac:dyDescent="0.35">
      <c r="J117" s="9"/>
      <c r="K117" s="5"/>
      <c r="L117" s="5"/>
      <c r="M117" s="5"/>
      <c r="AB117" s="139"/>
      <c r="AC117" s="139"/>
    </row>
    <row r="118" spans="10:29" ht="15.5" x14ac:dyDescent="0.35">
      <c r="J118" s="9"/>
      <c r="K118" s="5"/>
      <c r="L118" s="5"/>
      <c r="M118" s="5"/>
      <c r="AB118" s="139"/>
      <c r="AC118" s="139"/>
    </row>
    <row r="119" spans="10:29" ht="15.5" x14ac:dyDescent="0.35">
      <c r="J119" s="9"/>
      <c r="K119" s="5"/>
      <c r="L119" s="5"/>
      <c r="M119" s="5"/>
      <c r="AB119" s="139"/>
      <c r="AC119" s="139"/>
    </row>
    <row r="120" spans="10:29" ht="15.5" x14ac:dyDescent="0.35">
      <c r="J120" s="9"/>
      <c r="K120" s="5"/>
      <c r="L120" s="5"/>
      <c r="M120" s="5"/>
      <c r="AB120" s="139"/>
      <c r="AC120" s="139"/>
    </row>
    <row r="121" spans="10:29" ht="15.5" x14ac:dyDescent="0.35">
      <c r="J121" s="9"/>
      <c r="K121" s="5"/>
      <c r="L121" s="5"/>
      <c r="M121" s="5"/>
      <c r="AB121" s="139"/>
      <c r="AC121" s="139"/>
    </row>
    <row r="122" spans="10:29" ht="15.5" x14ac:dyDescent="0.35">
      <c r="J122" s="9"/>
      <c r="K122" s="5"/>
      <c r="L122" s="5"/>
      <c r="M122" s="5"/>
      <c r="AB122" s="139"/>
      <c r="AC122" s="139"/>
    </row>
    <row r="123" spans="10:29" ht="15.5" x14ac:dyDescent="0.35">
      <c r="J123" s="9"/>
      <c r="K123" s="5"/>
      <c r="L123" s="5"/>
      <c r="M123" s="5"/>
      <c r="AB123" s="139"/>
      <c r="AC123" s="139"/>
    </row>
    <row r="124" spans="10:29" ht="15.5" x14ac:dyDescent="0.35">
      <c r="J124" s="9"/>
      <c r="K124" s="5"/>
      <c r="L124" s="5"/>
      <c r="M124" s="5"/>
      <c r="AB124" s="139"/>
      <c r="AC124" s="139"/>
    </row>
    <row r="125" spans="10:29" ht="15.5" x14ac:dyDescent="0.35">
      <c r="J125" s="9"/>
      <c r="K125" s="5"/>
      <c r="L125" s="5"/>
      <c r="M125" s="5"/>
      <c r="AB125" s="139"/>
      <c r="AC125" s="139"/>
    </row>
    <row r="126" spans="10:29" ht="15.5" x14ac:dyDescent="0.35">
      <c r="J126" s="9"/>
      <c r="K126" s="5"/>
      <c r="L126" s="5"/>
      <c r="M126" s="5"/>
      <c r="AB126" s="139"/>
      <c r="AC126" s="139"/>
    </row>
    <row r="127" spans="10:29" ht="15.5" x14ac:dyDescent="0.35">
      <c r="J127" s="9"/>
      <c r="K127" s="5"/>
      <c r="L127" s="5"/>
      <c r="M127" s="5"/>
      <c r="AB127" s="139"/>
      <c r="AC127" s="139"/>
    </row>
    <row r="128" spans="10:29" ht="15.5" x14ac:dyDescent="0.35">
      <c r="J128" s="9"/>
      <c r="K128" s="5"/>
      <c r="L128" s="5"/>
      <c r="M128" s="5"/>
      <c r="AB128" s="139"/>
      <c r="AC128" s="139"/>
    </row>
    <row r="129" spans="10:29" ht="15.5" x14ac:dyDescent="0.35">
      <c r="J129" s="9"/>
      <c r="K129" s="5"/>
      <c r="L129" s="5"/>
      <c r="M129" s="5"/>
      <c r="AB129" s="139"/>
      <c r="AC129" s="139"/>
    </row>
    <row r="130" spans="10:29" ht="15.5" x14ac:dyDescent="0.35">
      <c r="J130" s="9"/>
      <c r="K130" s="5"/>
      <c r="L130" s="5"/>
      <c r="M130" s="5"/>
      <c r="AB130" s="139"/>
      <c r="AC130" s="139"/>
    </row>
    <row r="131" spans="10:29" ht="15.5" x14ac:dyDescent="0.35">
      <c r="J131" s="9"/>
      <c r="K131" s="5"/>
      <c r="L131" s="5"/>
      <c r="M131" s="5"/>
      <c r="AB131" s="139"/>
      <c r="AC131" s="139"/>
    </row>
    <row r="132" spans="10:29" ht="15.5" x14ac:dyDescent="0.35">
      <c r="J132" s="9"/>
      <c r="K132" s="5"/>
      <c r="L132" s="5"/>
      <c r="M132" s="5"/>
      <c r="AB132" s="139"/>
      <c r="AC132" s="139"/>
    </row>
    <row r="133" spans="10:29" ht="15.5" x14ac:dyDescent="0.35">
      <c r="J133" s="9"/>
      <c r="K133" s="5"/>
      <c r="L133" s="5"/>
      <c r="M133" s="5"/>
      <c r="AB133" s="139"/>
      <c r="AC133" s="139"/>
    </row>
    <row r="134" spans="10:29" ht="15.5" x14ac:dyDescent="0.35">
      <c r="J134" s="9"/>
      <c r="K134" s="5"/>
      <c r="L134" s="5"/>
      <c r="M134" s="5"/>
      <c r="AB134" s="139"/>
      <c r="AC134" s="139"/>
    </row>
    <row r="135" spans="10:29" ht="15.5" x14ac:dyDescent="0.35">
      <c r="J135" s="9"/>
      <c r="K135" s="5"/>
      <c r="L135" s="5"/>
      <c r="M135" s="5"/>
      <c r="AB135" s="139"/>
      <c r="AC135" s="139"/>
    </row>
    <row r="136" spans="10:29" ht="15.5" x14ac:dyDescent="0.35">
      <c r="J136" s="9"/>
      <c r="K136" s="5"/>
      <c r="L136" s="5"/>
      <c r="M136" s="5"/>
      <c r="AB136" s="139"/>
      <c r="AC136" s="139"/>
    </row>
    <row r="137" spans="10:29" ht="15.5" x14ac:dyDescent="0.35">
      <c r="J137" s="9"/>
      <c r="K137" s="5"/>
      <c r="L137" s="5"/>
      <c r="M137" s="5"/>
      <c r="AB137" s="139"/>
      <c r="AC137" s="139"/>
    </row>
    <row r="138" spans="10:29" ht="15.5" x14ac:dyDescent="0.35">
      <c r="J138" s="9"/>
      <c r="K138" s="5"/>
      <c r="L138" s="5"/>
      <c r="M138" s="5"/>
      <c r="AB138" s="139"/>
      <c r="AC138" s="139"/>
    </row>
    <row r="139" spans="10:29" ht="15.5" x14ac:dyDescent="0.35">
      <c r="J139" s="9"/>
      <c r="K139" s="5"/>
      <c r="L139" s="5"/>
      <c r="M139" s="5"/>
      <c r="AB139" s="139"/>
      <c r="AC139" s="139"/>
    </row>
    <row r="140" spans="10:29" ht="15.5" x14ac:dyDescent="0.35">
      <c r="J140" s="9"/>
      <c r="K140" s="5"/>
      <c r="L140" s="5"/>
      <c r="M140" s="5"/>
      <c r="AB140" s="139"/>
      <c r="AC140" s="139"/>
    </row>
    <row r="141" spans="10:29" ht="15.5" x14ac:dyDescent="0.35">
      <c r="J141" s="9"/>
      <c r="K141" s="5"/>
      <c r="L141" s="5"/>
      <c r="M141" s="5"/>
      <c r="AB141" s="139"/>
      <c r="AC141" s="139"/>
    </row>
    <row r="142" spans="10:29" ht="15.5" x14ac:dyDescent="0.35">
      <c r="J142" s="9"/>
      <c r="K142" s="5"/>
      <c r="L142" s="5"/>
      <c r="M142" s="5"/>
      <c r="AB142" s="139"/>
      <c r="AC142" s="139"/>
    </row>
    <row r="143" spans="10:29" ht="15.5" x14ac:dyDescent="0.35">
      <c r="J143" s="9"/>
      <c r="K143" s="5"/>
      <c r="L143" s="5"/>
      <c r="M143" s="5"/>
      <c r="AB143" s="139"/>
      <c r="AC143" s="139"/>
    </row>
    <row r="144" spans="10:29" ht="15.5" x14ac:dyDescent="0.35">
      <c r="J144" s="9"/>
      <c r="K144" s="5"/>
      <c r="L144" s="5"/>
      <c r="M144" s="5"/>
      <c r="AB144" s="139"/>
      <c r="AC144" s="139"/>
    </row>
    <row r="145" spans="10:29" ht="15.5" x14ac:dyDescent="0.35">
      <c r="J145" s="9"/>
      <c r="K145" s="5"/>
      <c r="L145" s="5"/>
      <c r="M145" s="5"/>
      <c r="AB145" s="139"/>
      <c r="AC145" s="139"/>
    </row>
    <row r="146" spans="10:29" ht="15.5" x14ac:dyDescent="0.35">
      <c r="J146" s="9"/>
      <c r="K146" s="5"/>
      <c r="L146" s="5"/>
      <c r="M146" s="5"/>
      <c r="AB146" s="139"/>
      <c r="AC146" s="139"/>
    </row>
    <row r="147" spans="10:29" ht="15.5" x14ac:dyDescent="0.35">
      <c r="J147" s="9"/>
      <c r="K147" s="5"/>
      <c r="L147" s="5"/>
      <c r="M147" s="5"/>
      <c r="AB147" s="139"/>
      <c r="AC147" s="139"/>
    </row>
    <row r="148" spans="10:29" ht="15.5" x14ac:dyDescent="0.35">
      <c r="J148" s="9"/>
      <c r="K148" s="5"/>
      <c r="L148" s="5"/>
      <c r="M148" s="5"/>
      <c r="AB148" s="139"/>
      <c r="AC148" s="139"/>
    </row>
    <row r="149" spans="10:29" ht="15.5" x14ac:dyDescent="0.35">
      <c r="J149" s="9"/>
      <c r="K149" s="5"/>
      <c r="L149" s="5"/>
      <c r="M149" s="5"/>
      <c r="AB149" s="139"/>
      <c r="AC149" s="139"/>
    </row>
    <row r="150" spans="10:29" ht="15.5" x14ac:dyDescent="0.35">
      <c r="J150" s="9"/>
      <c r="K150" s="5"/>
      <c r="L150" s="5"/>
      <c r="M150" s="5"/>
      <c r="AB150" s="139"/>
      <c r="AC150" s="139"/>
    </row>
    <row r="151" spans="10:29" ht="15.5" x14ac:dyDescent="0.35">
      <c r="J151" s="9"/>
      <c r="K151" s="5"/>
      <c r="L151" s="5"/>
      <c r="M151" s="5"/>
      <c r="AB151" s="139"/>
      <c r="AC151" s="139"/>
    </row>
    <row r="152" spans="10:29" ht="15.5" x14ac:dyDescent="0.35">
      <c r="J152" s="9"/>
      <c r="K152" s="5"/>
      <c r="L152" s="5"/>
      <c r="M152" s="5"/>
      <c r="AB152" s="139"/>
      <c r="AC152" s="139"/>
    </row>
    <row r="153" spans="10:29" ht="15.5" x14ac:dyDescent="0.35">
      <c r="J153" s="9"/>
      <c r="K153" s="5"/>
      <c r="L153" s="5"/>
      <c r="M153" s="5"/>
      <c r="AB153" s="139"/>
      <c r="AC153" s="139"/>
    </row>
    <row r="154" spans="10:29" ht="15.5" x14ac:dyDescent="0.35">
      <c r="J154" s="9"/>
      <c r="K154" s="5"/>
      <c r="L154" s="5"/>
      <c r="M154" s="5"/>
      <c r="AB154" s="139"/>
      <c r="AC154" s="139"/>
    </row>
    <row r="155" spans="10:29" ht="15.5" x14ac:dyDescent="0.35">
      <c r="J155" s="9"/>
      <c r="K155" s="5"/>
      <c r="L155" s="5"/>
      <c r="M155" s="5"/>
      <c r="AB155" s="139"/>
      <c r="AC155" s="139"/>
    </row>
    <row r="156" spans="10:29" ht="15.5" x14ac:dyDescent="0.35">
      <c r="J156" s="9"/>
      <c r="K156" s="5"/>
      <c r="L156" s="5"/>
      <c r="M156" s="5"/>
      <c r="AB156" s="139"/>
      <c r="AC156" s="139"/>
    </row>
    <row r="157" spans="10:29" ht="15.5" x14ac:dyDescent="0.35">
      <c r="J157" s="9"/>
      <c r="K157" s="5"/>
      <c r="L157" s="5"/>
      <c r="M157" s="5"/>
      <c r="AB157" s="139"/>
      <c r="AC157" s="139"/>
    </row>
    <row r="158" spans="10:29" ht="15.5" x14ac:dyDescent="0.35">
      <c r="J158" s="9"/>
      <c r="K158" s="5"/>
      <c r="L158" s="5"/>
      <c r="M158" s="5"/>
      <c r="AB158" s="139"/>
      <c r="AC158" s="139"/>
    </row>
    <row r="159" spans="10:29" ht="15.5" x14ac:dyDescent="0.35">
      <c r="J159" s="9"/>
      <c r="K159" s="5"/>
      <c r="L159" s="5"/>
      <c r="M159" s="5"/>
      <c r="AB159" s="139"/>
      <c r="AC159" s="139"/>
    </row>
    <row r="160" spans="10:29" ht="15.5" x14ac:dyDescent="0.35">
      <c r="J160" s="9"/>
      <c r="K160" s="5"/>
      <c r="L160" s="5"/>
      <c r="M160" s="5"/>
      <c r="AB160" s="139"/>
      <c r="AC160" s="139"/>
    </row>
    <row r="161" spans="10:29" ht="15.5" x14ac:dyDescent="0.35">
      <c r="J161" s="9"/>
      <c r="K161" s="5"/>
      <c r="L161" s="5"/>
      <c r="M161" s="5"/>
      <c r="AB161" s="139"/>
      <c r="AC161" s="139"/>
    </row>
    <row r="162" spans="10:29" ht="15.5" x14ac:dyDescent="0.35">
      <c r="J162" s="9"/>
      <c r="K162" s="5"/>
      <c r="L162" s="5"/>
      <c r="M162" s="5"/>
      <c r="AB162" s="139"/>
      <c r="AC162" s="139"/>
    </row>
    <row r="163" spans="10:29" ht="15.5" x14ac:dyDescent="0.35">
      <c r="J163" s="9"/>
      <c r="K163" s="5"/>
      <c r="L163" s="5"/>
      <c r="M163" s="5"/>
      <c r="AB163" s="139"/>
      <c r="AC163" s="139"/>
    </row>
    <row r="164" spans="10:29" ht="15.5" x14ac:dyDescent="0.35">
      <c r="J164" s="9"/>
      <c r="K164" s="5"/>
      <c r="L164" s="5"/>
      <c r="M164" s="5"/>
      <c r="AB164" s="139"/>
      <c r="AC164" s="139"/>
    </row>
    <row r="165" spans="10:29" ht="15.5" x14ac:dyDescent="0.35">
      <c r="J165" s="9"/>
      <c r="K165" s="5"/>
      <c r="L165" s="5"/>
      <c r="M165" s="5"/>
      <c r="AB165" s="139"/>
      <c r="AC165" s="139"/>
    </row>
    <row r="166" spans="10:29" ht="15.5" x14ac:dyDescent="0.35">
      <c r="J166" s="9"/>
      <c r="K166" s="5"/>
      <c r="L166" s="5"/>
      <c r="M166" s="5"/>
      <c r="AB166" s="139"/>
      <c r="AC166" s="139"/>
    </row>
    <row r="167" spans="10:29" ht="15.5" x14ac:dyDescent="0.35">
      <c r="J167" s="9"/>
      <c r="K167" s="5"/>
      <c r="L167" s="5"/>
      <c r="M167" s="5"/>
      <c r="AB167" s="139"/>
      <c r="AC167" s="139"/>
    </row>
    <row r="168" spans="10:29" ht="15.5" x14ac:dyDescent="0.35">
      <c r="J168" s="9"/>
      <c r="K168" s="5"/>
      <c r="L168" s="5"/>
      <c r="M168" s="5"/>
      <c r="AB168" s="139"/>
      <c r="AC168" s="139"/>
    </row>
    <row r="169" spans="10:29" ht="15.5" x14ac:dyDescent="0.35">
      <c r="J169" s="9"/>
      <c r="K169" s="5"/>
      <c r="L169" s="5"/>
      <c r="M169" s="5"/>
      <c r="AB169" s="139"/>
      <c r="AC169" s="139"/>
    </row>
    <row r="170" spans="10:29" ht="15.5" x14ac:dyDescent="0.35">
      <c r="J170" s="9"/>
      <c r="K170" s="5"/>
      <c r="L170" s="5"/>
      <c r="M170" s="5"/>
      <c r="AB170" s="139"/>
      <c r="AC170" s="139"/>
    </row>
    <row r="171" spans="10:29" ht="15.5" x14ac:dyDescent="0.35">
      <c r="J171" s="9"/>
      <c r="K171" s="5"/>
      <c r="L171" s="5"/>
      <c r="M171" s="5"/>
      <c r="AB171" s="139"/>
      <c r="AC171" s="139"/>
    </row>
    <row r="172" spans="10:29" ht="15.5" x14ac:dyDescent="0.35">
      <c r="J172" s="9"/>
      <c r="K172" s="5"/>
      <c r="L172" s="5"/>
      <c r="M172" s="5"/>
      <c r="AB172" s="139"/>
      <c r="AC172" s="139"/>
    </row>
    <row r="173" spans="10:29" ht="15.5" x14ac:dyDescent="0.35">
      <c r="J173" s="9"/>
      <c r="K173" s="5"/>
      <c r="L173" s="5"/>
      <c r="M173" s="5"/>
      <c r="AB173" s="139"/>
      <c r="AC173" s="139"/>
    </row>
    <row r="174" spans="10:29" ht="15.5" x14ac:dyDescent="0.35">
      <c r="J174" s="9"/>
      <c r="K174" s="5"/>
      <c r="L174" s="5"/>
      <c r="M174" s="5"/>
      <c r="AB174" s="139"/>
      <c r="AC174" s="139"/>
    </row>
    <row r="175" spans="10:29" ht="15.5" x14ac:dyDescent="0.35">
      <c r="J175" s="9"/>
      <c r="K175" s="5"/>
      <c r="L175" s="5"/>
      <c r="M175" s="5"/>
      <c r="AB175" s="139"/>
      <c r="AC175" s="139"/>
    </row>
    <row r="176" spans="10:29" ht="15.5" x14ac:dyDescent="0.35">
      <c r="J176" s="9"/>
      <c r="K176" s="5"/>
      <c r="L176" s="5"/>
      <c r="M176" s="5"/>
      <c r="AB176" s="139"/>
      <c r="AC176" s="139"/>
    </row>
    <row r="177" spans="10:29" ht="15.5" x14ac:dyDescent="0.35">
      <c r="J177" s="9"/>
      <c r="K177" s="5"/>
      <c r="L177" s="5"/>
      <c r="M177" s="5"/>
      <c r="AB177" s="139"/>
      <c r="AC177" s="139"/>
    </row>
    <row r="178" spans="10:29" ht="15.5" x14ac:dyDescent="0.35">
      <c r="J178" s="9"/>
      <c r="K178" s="5"/>
      <c r="L178" s="5"/>
      <c r="M178" s="5"/>
      <c r="AB178" s="139"/>
      <c r="AC178" s="139"/>
    </row>
    <row r="179" spans="10:29" ht="15.5" x14ac:dyDescent="0.35">
      <c r="J179" s="9"/>
      <c r="K179" s="5"/>
      <c r="L179" s="5"/>
      <c r="M179" s="5"/>
      <c r="AB179" s="139"/>
      <c r="AC179" s="139"/>
    </row>
    <row r="180" spans="10:29" ht="15.5" x14ac:dyDescent="0.35">
      <c r="J180" s="9"/>
      <c r="K180" s="5"/>
      <c r="L180" s="5"/>
      <c r="M180" s="5"/>
      <c r="AB180" s="139"/>
      <c r="AC180" s="139"/>
    </row>
    <row r="181" spans="10:29" ht="15.5" x14ac:dyDescent="0.35">
      <c r="J181" s="9"/>
      <c r="K181" s="5"/>
      <c r="L181" s="5"/>
      <c r="M181" s="5"/>
      <c r="AB181" s="139"/>
      <c r="AC181" s="139"/>
    </row>
    <row r="182" spans="10:29" ht="15.5" x14ac:dyDescent="0.35">
      <c r="J182" s="9"/>
      <c r="K182" s="5"/>
      <c r="L182" s="5"/>
      <c r="M182" s="5"/>
      <c r="AB182" s="139"/>
      <c r="AC182" s="139"/>
    </row>
    <row r="183" spans="10:29" ht="15.5" x14ac:dyDescent="0.35">
      <c r="J183" s="9"/>
      <c r="K183" s="5"/>
      <c r="L183" s="5"/>
      <c r="M183" s="5"/>
      <c r="AB183" s="139"/>
      <c r="AC183" s="139"/>
    </row>
    <row r="184" spans="10:29" ht="15.5" x14ac:dyDescent="0.35">
      <c r="J184" s="9"/>
      <c r="K184" s="5"/>
      <c r="L184" s="5"/>
      <c r="M184" s="5"/>
      <c r="AB184" s="139"/>
      <c r="AC184" s="139"/>
    </row>
    <row r="185" spans="10:29" ht="15.5" x14ac:dyDescent="0.35">
      <c r="J185" s="9"/>
      <c r="K185" s="5"/>
      <c r="L185" s="5"/>
      <c r="M185" s="5"/>
      <c r="AB185" s="139"/>
      <c r="AC185" s="139"/>
    </row>
    <row r="186" spans="10:29" ht="15.5" x14ac:dyDescent="0.35">
      <c r="J186" s="9"/>
      <c r="K186" s="5"/>
      <c r="L186" s="5"/>
      <c r="M186" s="5"/>
      <c r="AB186" s="139"/>
      <c r="AC186" s="139"/>
    </row>
    <row r="187" spans="10:29" ht="15.5" x14ac:dyDescent="0.35">
      <c r="J187" s="9"/>
      <c r="K187" s="5"/>
      <c r="L187" s="5"/>
      <c r="M187" s="5"/>
      <c r="AB187" s="139"/>
      <c r="AC187" s="139"/>
    </row>
    <row r="188" spans="10:29" ht="15.5" x14ac:dyDescent="0.35">
      <c r="J188" s="9"/>
      <c r="K188" s="5"/>
      <c r="L188" s="5"/>
      <c r="M188" s="5"/>
      <c r="AB188" s="139"/>
      <c r="AC188" s="139"/>
    </row>
    <row r="189" spans="10:29" ht="15.5" x14ac:dyDescent="0.35">
      <c r="J189" s="9"/>
      <c r="K189" s="5"/>
      <c r="L189" s="5"/>
      <c r="M189" s="5"/>
      <c r="AB189" s="139"/>
      <c r="AC189" s="139"/>
    </row>
    <row r="190" spans="10:29" ht="15.5" x14ac:dyDescent="0.35">
      <c r="J190" s="9"/>
      <c r="K190" s="5"/>
      <c r="L190" s="5"/>
      <c r="M190" s="5"/>
      <c r="AB190" s="139"/>
      <c r="AC190" s="139"/>
    </row>
    <row r="191" spans="10:29" ht="15.5" x14ac:dyDescent="0.35">
      <c r="J191" s="9"/>
      <c r="K191" s="5"/>
      <c r="L191" s="5"/>
      <c r="M191" s="5"/>
      <c r="AB191" s="139"/>
      <c r="AC191" s="139"/>
    </row>
    <row r="192" spans="10:29" ht="15.5" x14ac:dyDescent="0.35">
      <c r="J192" s="9"/>
      <c r="K192" s="5"/>
      <c r="L192" s="5"/>
      <c r="M192" s="5"/>
      <c r="AB192" s="139"/>
      <c r="AC192" s="139"/>
    </row>
    <row r="193" spans="10:29" ht="15.5" x14ac:dyDescent="0.35">
      <c r="J193" s="9"/>
      <c r="K193" s="5"/>
      <c r="L193" s="5"/>
      <c r="M193" s="5"/>
      <c r="AB193" s="139"/>
      <c r="AC193" s="139"/>
    </row>
    <row r="194" spans="10:29" ht="15.5" x14ac:dyDescent="0.35">
      <c r="J194" s="9"/>
      <c r="K194" s="5"/>
      <c r="L194" s="5"/>
      <c r="M194" s="5"/>
      <c r="AB194" s="139"/>
      <c r="AC194" s="139"/>
    </row>
    <row r="195" spans="10:29" ht="15.5" x14ac:dyDescent="0.35">
      <c r="J195" s="9"/>
      <c r="K195" s="5"/>
      <c r="L195" s="5"/>
      <c r="M195" s="5"/>
      <c r="AB195" s="139"/>
      <c r="AC195" s="139"/>
    </row>
    <row r="196" spans="10:29" ht="15.5" x14ac:dyDescent="0.35">
      <c r="J196" s="9"/>
      <c r="K196" s="5"/>
      <c r="L196" s="5"/>
      <c r="M196" s="5"/>
      <c r="AB196" s="139"/>
      <c r="AC196" s="139"/>
    </row>
    <row r="197" spans="10:29" ht="15.5" x14ac:dyDescent="0.35">
      <c r="J197" s="9"/>
      <c r="K197" s="5"/>
      <c r="L197" s="5"/>
      <c r="M197" s="5"/>
      <c r="AB197" s="139"/>
      <c r="AC197" s="139"/>
    </row>
    <row r="198" spans="10:29" ht="15.5" x14ac:dyDescent="0.35">
      <c r="J198" s="9"/>
      <c r="K198" s="5"/>
      <c r="L198" s="5"/>
      <c r="M198" s="5"/>
      <c r="AB198" s="139"/>
      <c r="AC198" s="139"/>
    </row>
    <row r="199" spans="10:29" ht="15.5" x14ac:dyDescent="0.35">
      <c r="J199" s="9"/>
      <c r="K199" s="5"/>
      <c r="L199" s="5"/>
      <c r="M199" s="5"/>
      <c r="AB199" s="139"/>
      <c r="AC199" s="139"/>
    </row>
    <row r="200" spans="10:29" ht="15.5" x14ac:dyDescent="0.35">
      <c r="J200" s="9"/>
      <c r="K200" s="5"/>
      <c r="L200" s="5"/>
      <c r="M200" s="5"/>
      <c r="AB200" s="139"/>
      <c r="AC200" s="139"/>
    </row>
    <row r="201" spans="10:29" ht="15.5" x14ac:dyDescent="0.35">
      <c r="J201" s="9"/>
      <c r="K201" s="5"/>
      <c r="L201" s="5"/>
      <c r="M201" s="5"/>
      <c r="AB201" s="139"/>
      <c r="AC201" s="139"/>
    </row>
    <row r="202" spans="10:29" ht="15.5" x14ac:dyDescent="0.35">
      <c r="J202" s="9"/>
      <c r="K202" s="5"/>
      <c r="L202" s="5"/>
      <c r="M202" s="5"/>
      <c r="AB202" s="139"/>
      <c r="AC202" s="139"/>
    </row>
    <row r="203" spans="10:29" ht="15.5" x14ac:dyDescent="0.35">
      <c r="J203" s="9"/>
      <c r="K203" s="5"/>
      <c r="L203" s="5"/>
      <c r="M203" s="5"/>
      <c r="AB203" s="139"/>
      <c r="AC203" s="139"/>
    </row>
    <row r="204" spans="10:29" ht="15.5" x14ac:dyDescent="0.35">
      <c r="J204" s="9"/>
      <c r="K204" s="5"/>
      <c r="L204" s="5"/>
      <c r="M204" s="5"/>
      <c r="AB204" s="139"/>
      <c r="AC204" s="139"/>
    </row>
    <row r="205" spans="10:29" ht="15.5" x14ac:dyDescent="0.35">
      <c r="J205" s="9"/>
      <c r="K205" s="5"/>
      <c r="L205" s="5"/>
      <c r="M205" s="5"/>
      <c r="AB205" s="139"/>
      <c r="AC205" s="139"/>
    </row>
    <row r="206" spans="10:29" ht="15.5" x14ac:dyDescent="0.35">
      <c r="J206" s="9"/>
      <c r="K206" s="5"/>
      <c r="L206" s="5"/>
      <c r="M206" s="5"/>
      <c r="AB206" s="139"/>
      <c r="AC206" s="139"/>
    </row>
    <row r="207" spans="10:29" ht="15.5" x14ac:dyDescent="0.35">
      <c r="J207" s="9"/>
      <c r="K207" s="5"/>
      <c r="L207" s="5"/>
      <c r="M207" s="5"/>
      <c r="AB207" s="139"/>
      <c r="AC207" s="139"/>
    </row>
    <row r="208" spans="10:29" ht="15.5" x14ac:dyDescent="0.35">
      <c r="J208" s="9"/>
      <c r="K208" s="5"/>
      <c r="L208" s="5"/>
      <c r="M208" s="5"/>
      <c r="AB208" s="139"/>
      <c r="AC208" s="139"/>
    </row>
    <row r="209" spans="10:29" ht="15.5" x14ac:dyDescent="0.35">
      <c r="J209" s="9"/>
      <c r="K209" s="5"/>
      <c r="L209" s="5"/>
      <c r="M209" s="5"/>
      <c r="AB209" s="139"/>
      <c r="AC209" s="139"/>
    </row>
    <row r="210" spans="10:29" ht="15.5" x14ac:dyDescent="0.35">
      <c r="J210" s="9"/>
      <c r="K210" s="5"/>
      <c r="L210" s="5"/>
      <c r="M210" s="5"/>
      <c r="AB210" s="139"/>
      <c r="AC210" s="139"/>
    </row>
    <row r="211" spans="10:29" ht="15.5" x14ac:dyDescent="0.35">
      <c r="J211" s="9"/>
      <c r="K211" s="5"/>
      <c r="L211" s="5"/>
      <c r="M211" s="5"/>
      <c r="AB211" s="139"/>
      <c r="AC211" s="139"/>
    </row>
    <row r="212" spans="10:29" ht="15.5" x14ac:dyDescent="0.35">
      <c r="J212" s="9"/>
      <c r="K212" s="5"/>
      <c r="L212" s="5"/>
      <c r="M212" s="5"/>
      <c r="AB212" s="139"/>
      <c r="AC212" s="139"/>
    </row>
    <row r="213" spans="10:29" ht="15.5" x14ac:dyDescent="0.35">
      <c r="J213" s="9"/>
      <c r="K213" s="5"/>
      <c r="L213" s="5"/>
      <c r="M213" s="5"/>
      <c r="AB213" s="139"/>
      <c r="AC213" s="139"/>
    </row>
    <row r="214" spans="10:29" ht="15.5" x14ac:dyDescent="0.35">
      <c r="J214" s="9"/>
      <c r="K214" s="5"/>
      <c r="L214" s="5"/>
      <c r="M214" s="5"/>
      <c r="AB214" s="139"/>
      <c r="AC214" s="139"/>
    </row>
    <row r="215" spans="10:29" ht="15.5" x14ac:dyDescent="0.35">
      <c r="J215" s="9"/>
      <c r="K215" s="5"/>
      <c r="L215" s="5"/>
      <c r="M215" s="5"/>
      <c r="AB215" s="139"/>
      <c r="AC215" s="139"/>
    </row>
    <row r="216" spans="10:29" ht="15.5" x14ac:dyDescent="0.35">
      <c r="J216" s="9"/>
      <c r="K216" s="5"/>
      <c r="L216" s="5"/>
      <c r="M216" s="5"/>
      <c r="AB216" s="139"/>
      <c r="AC216" s="139"/>
    </row>
    <row r="217" spans="10:29" ht="15.5" x14ac:dyDescent="0.35">
      <c r="J217" s="9"/>
      <c r="K217" s="5"/>
      <c r="L217" s="5"/>
      <c r="M217" s="5"/>
      <c r="AB217" s="139"/>
      <c r="AC217" s="139"/>
    </row>
    <row r="218" spans="10:29" ht="15.5" x14ac:dyDescent="0.35">
      <c r="J218" s="9"/>
      <c r="K218" s="5"/>
      <c r="L218" s="5"/>
      <c r="M218" s="5"/>
      <c r="AB218" s="139"/>
      <c r="AC218" s="139"/>
    </row>
    <row r="219" spans="10:29" ht="15.5" x14ac:dyDescent="0.35">
      <c r="J219" s="9"/>
      <c r="K219" s="5"/>
      <c r="L219" s="5"/>
      <c r="M219" s="5"/>
      <c r="AB219" s="139"/>
      <c r="AC219" s="139"/>
    </row>
    <row r="220" spans="10:29" ht="15.5" x14ac:dyDescent="0.35">
      <c r="J220" s="9"/>
      <c r="K220" s="5"/>
      <c r="L220" s="5"/>
      <c r="M220" s="5"/>
      <c r="AB220" s="139"/>
      <c r="AC220" s="139"/>
    </row>
    <row r="221" spans="10:29" ht="15.5" x14ac:dyDescent="0.35">
      <c r="J221" s="9"/>
      <c r="K221" s="5"/>
      <c r="L221" s="5"/>
      <c r="M221" s="5"/>
      <c r="AB221" s="139"/>
      <c r="AC221" s="139"/>
    </row>
    <row r="222" spans="10:29" ht="15.5" x14ac:dyDescent="0.35">
      <c r="J222" s="9"/>
      <c r="K222" s="5"/>
      <c r="L222" s="5"/>
      <c r="M222" s="5"/>
      <c r="AB222" s="139"/>
      <c r="AC222" s="139"/>
    </row>
    <row r="223" spans="10:29" ht="15.5" x14ac:dyDescent="0.35">
      <c r="J223" s="9"/>
      <c r="K223" s="5"/>
      <c r="L223" s="5"/>
      <c r="M223" s="5"/>
      <c r="AB223" s="139"/>
      <c r="AC223" s="139"/>
    </row>
    <row r="224" spans="10:29" ht="15.5" x14ac:dyDescent="0.35">
      <c r="J224" s="9"/>
      <c r="K224" s="5"/>
      <c r="L224" s="5"/>
      <c r="M224" s="5"/>
      <c r="AB224" s="139"/>
      <c r="AC224" s="139"/>
    </row>
    <row r="225" spans="10:29" ht="15.5" x14ac:dyDescent="0.35">
      <c r="J225" s="9"/>
      <c r="K225" s="5"/>
      <c r="L225" s="5"/>
      <c r="M225" s="5"/>
      <c r="AB225" s="139"/>
      <c r="AC225" s="139"/>
    </row>
    <row r="226" spans="10:29" ht="15.5" x14ac:dyDescent="0.35">
      <c r="J226" s="9"/>
      <c r="K226" s="5"/>
      <c r="L226" s="5"/>
      <c r="M226" s="5"/>
      <c r="AB226" s="139"/>
      <c r="AC226" s="139"/>
    </row>
    <row r="227" spans="10:29" ht="15.5" x14ac:dyDescent="0.35">
      <c r="J227" s="9"/>
      <c r="K227" s="5"/>
      <c r="L227" s="5"/>
      <c r="M227" s="5"/>
      <c r="AB227" s="139"/>
      <c r="AC227" s="139"/>
    </row>
    <row r="228" spans="10:29" ht="15.5" x14ac:dyDescent="0.35">
      <c r="J228" s="9"/>
      <c r="K228" s="5"/>
      <c r="L228" s="5"/>
      <c r="M228" s="5"/>
      <c r="AB228" s="139"/>
      <c r="AC228" s="139"/>
    </row>
    <row r="229" spans="10:29" ht="15.5" x14ac:dyDescent="0.35">
      <c r="J229" s="9"/>
      <c r="K229" s="5"/>
      <c r="L229" s="5"/>
      <c r="M229" s="5"/>
      <c r="AB229" s="139"/>
      <c r="AC229" s="139"/>
    </row>
    <row r="230" spans="10:29" ht="15.5" x14ac:dyDescent="0.35">
      <c r="J230" s="9"/>
      <c r="K230" s="5"/>
      <c r="L230" s="5"/>
      <c r="M230" s="5"/>
      <c r="AB230" s="139"/>
      <c r="AC230" s="139"/>
    </row>
    <row r="231" spans="10:29" ht="15.5" x14ac:dyDescent="0.35">
      <c r="J231" s="9"/>
      <c r="K231" s="5"/>
      <c r="L231" s="5"/>
      <c r="M231" s="5"/>
      <c r="AB231" s="139"/>
      <c r="AC231" s="139"/>
    </row>
    <row r="232" spans="10:29" ht="15.5" x14ac:dyDescent="0.35">
      <c r="J232" s="9"/>
      <c r="K232" s="5"/>
      <c r="L232" s="5"/>
      <c r="M232" s="5"/>
      <c r="AB232" s="139"/>
      <c r="AC232" s="139"/>
    </row>
    <row r="233" spans="10:29" ht="15.5" x14ac:dyDescent="0.35">
      <c r="J233" s="9"/>
      <c r="K233" s="5"/>
      <c r="L233" s="5"/>
      <c r="M233" s="5"/>
      <c r="AB233" s="139"/>
      <c r="AC233" s="139"/>
    </row>
    <row r="234" spans="10:29" ht="15.5" x14ac:dyDescent="0.35">
      <c r="J234" s="9"/>
      <c r="K234" s="5"/>
      <c r="L234" s="5"/>
      <c r="M234" s="5"/>
      <c r="AB234" s="139"/>
      <c r="AC234" s="139"/>
    </row>
    <row r="235" spans="10:29" ht="15.5" x14ac:dyDescent="0.35">
      <c r="J235" s="9"/>
      <c r="K235" s="5"/>
      <c r="L235" s="5"/>
      <c r="M235" s="5"/>
      <c r="AB235" s="139"/>
      <c r="AC235" s="139"/>
    </row>
    <row r="236" spans="10:29" ht="15.5" x14ac:dyDescent="0.35">
      <c r="J236" s="9"/>
      <c r="K236" s="5"/>
      <c r="L236" s="5"/>
      <c r="M236" s="5"/>
      <c r="AB236" s="139"/>
      <c r="AC236" s="139"/>
    </row>
    <row r="237" spans="10:29" ht="15.5" x14ac:dyDescent="0.35">
      <c r="J237" s="9"/>
      <c r="K237" s="5"/>
      <c r="L237" s="5"/>
      <c r="M237" s="5"/>
      <c r="AB237" s="139"/>
      <c r="AC237" s="139"/>
    </row>
    <row r="238" spans="10:29" ht="15.5" x14ac:dyDescent="0.35">
      <c r="J238" s="9"/>
      <c r="K238" s="5"/>
      <c r="L238" s="5"/>
      <c r="M238" s="5"/>
      <c r="AB238" s="139"/>
      <c r="AC238" s="139"/>
    </row>
    <row r="239" spans="10:29" ht="15.5" x14ac:dyDescent="0.35">
      <c r="J239" s="9"/>
      <c r="K239" s="5"/>
      <c r="L239" s="5"/>
      <c r="M239" s="5"/>
      <c r="AB239" s="139"/>
      <c r="AC239" s="139"/>
    </row>
    <row r="240" spans="10:29" ht="15.5" x14ac:dyDescent="0.35">
      <c r="J240" s="9"/>
      <c r="K240" s="5"/>
      <c r="L240" s="5"/>
      <c r="M240" s="5"/>
      <c r="AB240" s="139"/>
      <c r="AC240" s="139"/>
    </row>
    <row r="241" spans="10:29" ht="15.5" x14ac:dyDescent="0.35">
      <c r="J241" s="9"/>
      <c r="K241" s="5"/>
      <c r="L241" s="5"/>
      <c r="M241" s="5"/>
      <c r="AB241" s="139"/>
      <c r="AC241" s="139"/>
    </row>
    <row r="242" spans="10:29" ht="15.5" x14ac:dyDescent="0.35">
      <c r="J242" s="9"/>
      <c r="K242" s="5"/>
      <c r="L242" s="5"/>
      <c r="M242" s="5"/>
      <c r="AB242" s="139"/>
      <c r="AC242" s="139"/>
    </row>
    <row r="243" spans="10:29" ht="15.5" x14ac:dyDescent="0.35">
      <c r="J243" s="9"/>
      <c r="K243" s="5"/>
      <c r="L243" s="5"/>
      <c r="M243" s="5"/>
      <c r="AB243" s="139"/>
      <c r="AC243" s="139"/>
    </row>
    <row r="244" spans="10:29" ht="15.5" x14ac:dyDescent="0.35">
      <c r="J244" s="9"/>
      <c r="K244" s="5"/>
      <c r="L244" s="5"/>
      <c r="M244" s="5"/>
      <c r="AB244" s="139"/>
      <c r="AC244" s="139"/>
    </row>
    <row r="245" spans="10:29" ht="15.5" x14ac:dyDescent="0.35">
      <c r="J245" s="9"/>
      <c r="K245" s="5"/>
      <c r="L245" s="5"/>
      <c r="M245" s="5"/>
      <c r="AB245" s="139"/>
      <c r="AC245" s="139"/>
    </row>
    <row r="246" spans="10:29" ht="15.5" x14ac:dyDescent="0.35">
      <c r="J246" s="9"/>
      <c r="K246" s="5"/>
      <c r="L246" s="5"/>
      <c r="M246" s="5"/>
      <c r="AB246" s="139"/>
      <c r="AC246" s="139"/>
    </row>
    <row r="247" spans="10:29" ht="15.5" x14ac:dyDescent="0.35">
      <c r="J247" s="9"/>
      <c r="K247" s="5"/>
      <c r="L247" s="5"/>
      <c r="M247" s="5"/>
      <c r="AB247" s="139"/>
      <c r="AC247" s="139"/>
    </row>
    <row r="248" spans="10:29" ht="15.5" x14ac:dyDescent="0.35">
      <c r="J248" s="9"/>
      <c r="K248" s="5"/>
      <c r="L248" s="5"/>
      <c r="M248" s="5"/>
      <c r="AB248" s="139"/>
      <c r="AC248" s="139"/>
    </row>
    <row r="249" spans="10:29" ht="15.5" x14ac:dyDescent="0.35">
      <c r="J249" s="9"/>
      <c r="K249" s="5"/>
      <c r="L249" s="5"/>
      <c r="M249" s="5"/>
      <c r="AB249" s="139"/>
      <c r="AC249" s="139"/>
    </row>
    <row r="250" spans="10:29" ht="15.5" x14ac:dyDescent="0.35">
      <c r="J250" s="9"/>
      <c r="K250" s="5"/>
      <c r="L250" s="5"/>
      <c r="M250" s="5"/>
      <c r="AB250" s="139"/>
      <c r="AC250" s="139"/>
    </row>
    <row r="251" spans="10:29" ht="15.5" x14ac:dyDescent="0.35">
      <c r="J251" s="9"/>
      <c r="K251" s="5"/>
      <c r="L251" s="5"/>
      <c r="M251" s="5"/>
      <c r="AB251" s="139"/>
      <c r="AC251" s="139"/>
    </row>
    <row r="252" spans="10:29" ht="15.5" x14ac:dyDescent="0.35">
      <c r="J252" s="9"/>
      <c r="K252" s="5"/>
      <c r="L252" s="5"/>
      <c r="M252" s="5"/>
      <c r="AB252" s="139"/>
      <c r="AC252" s="139"/>
    </row>
    <row r="253" spans="10:29" ht="15.5" x14ac:dyDescent="0.35">
      <c r="J253" s="9"/>
      <c r="K253" s="5"/>
      <c r="L253" s="5"/>
      <c r="M253" s="5"/>
      <c r="AB253" s="139"/>
      <c r="AC253" s="139"/>
    </row>
    <row r="254" spans="10:29" ht="15.5" x14ac:dyDescent="0.35">
      <c r="J254" s="9"/>
      <c r="K254" s="5"/>
      <c r="L254" s="5"/>
      <c r="M254" s="5"/>
      <c r="AB254" s="139"/>
      <c r="AC254" s="139"/>
    </row>
    <row r="255" spans="10:29" ht="15.5" x14ac:dyDescent="0.35">
      <c r="J255" s="9"/>
      <c r="K255" s="5"/>
      <c r="L255" s="5"/>
      <c r="M255" s="5"/>
      <c r="AB255" s="139"/>
      <c r="AC255" s="139"/>
    </row>
    <row r="256" spans="10:29" ht="15.5" x14ac:dyDescent="0.35">
      <c r="J256" s="9"/>
      <c r="K256" s="5"/>
      <c r="L256" s="5"/>
      <c r="M256" s="5"/>
      <c r="AB256" s="139"/>
      <c r="AC256" s="139"/>
    </row>
    <row r="257" spans="10:29" ht="15.5" x14ac:dyDescent="0.35">
      <c r="J257" s="9"/>
      <c r="K257" s="5"/>
      <c r="L257" s="5"/>
      <c r="M257" s="5"/>
      <c r="AB257" s="139"/>
      <c r="AC257" s="139"/>
    </row>
    <row r="258" spans="10:29" ht="15.5" x14ac:dyDescent="0.35">
      <c r="J258" s="9"/>
      <c r="K258" s="5"/>
      <c r="L258" s="5"/>
      <c r="M258" s="5"/>
      <c r="AB258" s="139"/>
      <c r="AC258" s="139"/>
    </row>
    <row r="259" spans="10:29" ht="15.5" x14ac:dyDescent="0.35">
      <c r="J259" s="9"/>
      <c r="K259" s="5"/>
      <c r="L259" s="5"/>
      <c r="M259" s="5"/>
      <c r="AB259" s="139"/>
      <c r="AC259" s="139"/>
    </row>
    <row r="260" spans="10:29" ht="15.5" x14ac:dyDescent="0.35">
      <c r="J260" s="9"/>
      <c r="K260" s="5"/>
      <c r="L260" s="5"/>
      <c r="M260" s="5"/>
      <c r="AB260" s="139"/>
      <c r="AC260" s="139"/>
    </row>
    <row r="261" spans="10:29" ht="15.5" x14ac:dyDescent="0.35">
      <c r="J261" s="9"/>
      <c r="K261" s="5"/>
      <c r="L261" s="5"/>
      <c r="M261" s="5"/>
      <c r="AB261" s="139"/>
      <c r="AC261" s="139"/>
    </row>
    <row r="262" spans="10:29" ht="15.5" x14ac:dyDescent="0.35">
      <c r="J262" s="9"/>
      <c r="K262" s="5"/>
      <c r="L262" s="5"/>
      <c r="M262" s="5"/>
      <c r="AB262" s="139"/>
      <c r="AC262" s="139"/>
    </row>
    <row r="263" spans="10:29" ht="15.5" x14ac:dyDescent="0.35">
      <c r="J263" s="9"/>
      <c r="K263" s="5"/>
      <c r="L263" s="5"/>
      <c r="M263" s="5"/>
      <c r="AB263" s="139"/>
      <c r="AC263" s="139"/>
    </row>
    <row r="264" spans="10:29" ht="15.5" x14ac:dyDescent="0.35">
      <c r="J264" s="9"/>
      <c r="K264" s="5"/>
      <c r="L264" s="5"/>
      <c r="M264" s="5"/>
      <c r="AB264" s="139"/>
      <c r="AC264" s="139"/>
    </row>
    <row r="265" spans="10:29" ht="15.5" x14ac:dyDescent="0.35">
      <c r="J265" s="9"/>
      <c r="K265" s="5"/>
      <c r="L265" s="5"/>
      <c r="M265" s="5"/>
      <c r="AB265" s="139"/>
      <c r="AC265" s="139"/>
    </row>
    <row r="266" spans="10:29" ht="15.5" x14ac:dyDescent="0.35">
      <c r="J266" s="9"/>
      <c r="K266" s="5"/>
      <c r="L266" s="5"/>
      <c r="M266" s="5"/>
      <c r="AB266" s="139"/>
      <c r="AC266" s="139"/>
    </row>
    <row r="267" spans="10:29" ht="15.5" x14ac:dyDescent="0.35">
      <c r="J267" s="9"/>
      <c r="K267" s="5"/>
      <c r="L267" s="5"/>
      <c r="M267" s="5"/>
      <c r="AB267" s="139"/>
      <c r="AC267" s="139"/>
    </row>
    <row r="268" spans="10:29" ht="15.5" x14ac:dyDescent="0.35">
      <c r="J268" s="9"/>
      <c r="K268" s="5"/>
      <c r="L268" s="5"/>
      <c r="M268" s="5"/>
      <c r="AB268" s="139"/>
      <c r="AC268" s="139"/>
    </row>
    <row r="269" spans="10:29" ht="15.5" x14ac:dyDescent="0.35">
      <c r="J269" s="9"/>
      <c r="K269" s="5"/>
      <c r="L269" s="5"/>
      <c r="M269" s="5"/>
      <c r="AB269" s="139"/>
      <c r="AC269" s="139"/>
    </row>
    <row r="270" spans="10:29" ht="15.5" x14ac:dyDescent="0.35">
      <c r="J270" s="9"/>
      <c r="K270" s="5"/>
      <c r="L270" s="5"/>
      <c r="M270" s="5"/>
      <c r="AB270" s="139"/>
      <c r="AC270" s="139"/>
    </row>
    <row r="271" spans="10:29" ht="15.5" x14ac:dyDescent="0.35">
      <c r="J271" s="9"/>
      <c r="K271" s="5"/>
      <c r="L271" s="5"/>
      <c r="M271" s="5"/>
      <c r="AB271" s="139"/>
      <c r="AC271" s="139"/>
    </row>
    <row r="272" spans="10:29" ht="15.5" x14ac:dyDescent="0.35">
      <c r="J272" s="9"/>
      <c r="K272" s="5"/>
      <c r="L272" s="5"/>
      <c r="M272" s="5"/>
      <c r="AB272" s="139"/>
      <c r="AC272" s="139"/>
    </row>
    <row r="273" spans="10:29" ht="15.5" x14ac:dyDescent="0.35">
      <c r="J273" s="9"/>
      <c r="K273" s="5"/>
      <c r="L273" s="5"/>
      <c r="M273" s="5"/>
      <c r="AB273" s="139"/>
      <c r="AC273" s="139"/>
    </row>
    <row r="274" spans="10:29" ht="15.5" x14ac:dyDescent="0.35">
      <c r="J274" s="9"/>
      <c r="K274" s="5"/>
      <c r="L274" s="5"/>
      <c r="M274" s="5"/>
      <c r="AB274" s="139"/>
      <c r="AC274" s="139"/>
    </row>
    <row r="275" spans="10:29" ht="15.5" x14ac:dyDescent="0.35">
      <c r="J275" s="9"/>
      <c r="K275" s="5"/>
      <c r="L275" s="5"/>
      <c r="M275" s="5"/>
      <c r="AB275" s="139"/>
      <c r="AC275" s="139"/>
    </row>
    <row r="276" spans="10:29" ht="15.5" x14ac:dyDescent="0.35">
      <c r="J276" s="9"/>
      <c r="K276" s="5"/>
      <c r="L276" s="5"/>
      <c r="M276" s="5"/>
      <c r="AB276" s="139"/>
      <c r="AC276" s="139"/>
    </row>
    <row r="277" spans="10:29" ht="15.5" x14ac:dyDescent="0.35">
      <c r="J277" s="9"/>
      <c r="K277" s="5"/>
      <c r="L277" s="5"/>
      <c r="M277" s="5"/>
      <c r="AB277" s="139"/>
      <c r="AC277" s="139"/>
    </row>
    <row r="278" spans="10:29" ht="15.5" x14ac:dyDescent="0.35">
      <c r="J278" s="9"/>
      <c r="K278" s="5"/>
      <c r="L278" s="5"/>
      <c r="M278" s="5"/>
      <c r="AB278" s="139"/>
      <c r="AC278" s="139"/>
    </row>
    <row r="279" spans="10:29" ht="15.5" x14ac:dyDescent="0.35">
      <c r="J279" s="9"/>
      <c r="K279" s="5"/>
      <c r="L279" s="5"/>
      <c r="M279" s="5"/>
      <c r="AB279" s="139"/>
      <c r="AC279" s="139"/>
    </row>
    <row r="280" spans="10:29" ht="15.5" x14ac:dyDescent="0.35">
      <c r="J280" s="9"/>
      <c r="K280" s="5"/>
      <c r="L280" s="5"/>
      <c r="M280" s="5"/>
      <c r="AB280" s="139"/>
      <c r="AC280" s="139"/>
    </row>
    <row r="281" spans="10:29" ht="15.5" x14ac:dyDescent="0.35">
      <c r="J281" s="9"/>
      <c r="K281" s="5"/>
      <c r="L281" s="5"/>
      <c r="M281" s="5"/>
      <c r="AB281" s="139"/>
      <c r="AC281" s="139"/>
    </row>
    <row r="282" spans="10:29" ht="15.5" x14ac:dyDescent="0.35">
      <c r="J282" s="9"/>
      <c r="K282" s="5"/>
      <c r="L282" s="5"/>
      <c r="M282" s="5"/>
      <c r="AB282" s="139"/>
      <c r="AC282" s="139"/>
    </row>
    <row r="283" spans="10:29" ht="15.5" x14ac:dyDescent="0.35">
      <c r="J283" s="9"/>
      <c r="K283" s="5"/>
      <c r="L283" s="5"/>
      <c r="M283" s="5"/>
      <c r="AB283" s="139"/>
      <c r="AC283" s="139"/>
    </row>
    <row r="284" spans="10:29" ht="15.5" x14ac:dyDescent="0.35">
      <c r="J284" s="9"/>
      <c r="K284" s="5"/>
      <c r="L284" s="5"/>
      <c r="M284" s="5"/>
      <c r="AB284" s="139"/>
      <c r="AC284" s="139"/>
    </row>
    <row r="285" spans="10:29" ht="15.5" x14ac:dyDescent="0.35">
      <c r="J285" s="9"/>
      <c r="K285" s="5"/>
      <c r="L285" s="5"/>
      <c r="M285" s="5"/>
      <c r="AB285" s="139"/>
      <c r="AC285" s="139"/>
    </row>
    <row r="286" spans="10:29" ht="15.5" x14ac:dyDescent="0.35">
      <c r="J286" s="9"/>
      <c r="K286" s="5"/>
      <c r="L286" s="5"/>
      <c r="M286" s="5"/>
      <c r="AB286" s="139"/>
      <c r="AC286" s="139"/>
    </row>
    <row r="287" spans="10:29" ht="15.5" x14ac:dyDescent="0.35">
      <c r="J287" s="9"/>
      <c r="K287" s="5"/>
      <c r="L287" s="5"/>
      <c r="M287" s="5"/>
      <c r="AB287" s="139"/>
      <c r="AC287" s="139"/>
    </row>
    <row r="288" spans="10:29" ht="15.5" x14ac:dyDescent="0.35">
      <c r="J288" s="9"/>
      <c r="K288" s="5"/>
      <c r="L288" s="5"/>
      <c r="M288" s="5"/>
      <c r="AB288" s="139"/>
      <c r="AC288" s="139"/>
    </row>
    <row r="289" spans="10:29" ht="15.5" x14ac:dyDescent="0.35">
      <c r="J289" s="9"/>
      <c r="K289" s="5"/>
      <c r="L289" s="5"/>
      <c r="M289" s="5"/>
      <c r="AB289" s="139"/>
      <c r="AC289" s="139"/>
    </row>
    <row r="290" spans="10:29" ht="15.5" x14ac:dyDescent="0.35">
      <c r="J290" s="9"/>
      <c r="K290" s="5"/>
      <c r="L290" s="5"/>
      <c r="M290" s="5"/>
      <c r="AB290" s="139"/>
      <c r="AC290" s="139"/>
    </row>
    <row r="291" spans="10:29" ht="15.5" x14ac:dyDescent="0.35">
      <c r="J291" s="9"/>
      <c r="K291" s="5"/>
      <c r="L291" s="5"/>
      <c r="M291" s="5"/>
      <c r="AB291" s="139"/>
      <c r="AC291" s="139"/>
    </row>
    <row r="292" spans="10:29" ht="15.5" x14ac:dyDescent="0.35">
      <c r="J292" s="9"/>
      <c r="K292" s="5"/>
      <c r="L292" s="5"/>
      <c r="M292" s="5"/>
      <c r="AB292" s="139"/>
      <c r="AC292" s="139"/>
    </row>
    <row r="293" spans="10:29" ht="15.5" x14ac:dyDescent="0.35">
      <c r="J293" s="9"/>
      <c r="K293" s="5"/>
      <c r="L293" s="5"/>
      <c r="M293" s="5"/>
      <c r="AB293" s="139"/>
      <c r="AC293" s="139"/>
    </row>
    <row r="294" spans="10:29" ht="15.5" x14ac:dyDescent="0.35">
      <c r="J294" s="9"/>
      <c r="K294" s="5"/>
      <c r="L294" s="5"/>
      <c r="M294" s="5"/>
      <c r="AB294" s="139"/>
      <c r="AC294" s="139"/>
    </row>
    <row r="295" spans="10:29" ht="15.5" x14ac:dyDescent="0.35">
      <c r="J295" s="9"/>
      <c r="K295" s="5"/>
      <c r="L295" s="5"/>
      <c r="M295" s="5"/>
      <c r="AB295" s="139"/>
      <c r="AC295" s="139"/>
    </row>
    <row r="296" spans="10:29" ht="15.5" x14ac:dyDescent="0.35">
      <c r="J296" s="9"/>
      <c r="K296" s="5"/>
      <c r="L296" s="5"/>
      <c r="M296" s="5"/>
      <c r="AB296" s="139"/>
      <c r="AC296" s="139"/>
    </row>
    <row r="297" spans="10:29" ht="15.5" x14ac:dyDescent="0.35">
      <c r="J297" s="9"/>
      <c r="K297" s="5"/>
      <c r="L297" s="5"/>
      <c r="M297" s="5"/>
      <c r="AB297" s="139"/>
      <c r="AC297" s="139"/>
    </row>
    <row r="298" spans="10:29" ht="15.5" x14ac:dyDescent="0.35">
      <c r="J298" s="9"/>
      <c r="K298" s="5"/>
      <c r="L298" s="5"/>
      <c r="M298" s="5"/>
      <c r="AB298" s="139"/>
      <c r="AC298" s="139"/>
    </row>
    <row r="299" spans="10:29" ht="15.5" x14ac:dyDescent="0.35">
      <c r="J299" s="9"/>
      <c r="K299" s="5"/>
      <c r="L299" s="5"/>
      <c r="M299" s="5"/>
      <c r="AB299" s="139"/>
      <c r="AC299" s="139"/>
    </row>
    <row r="300" spans="10:29" ht="15.5" x14ac:dyDescent="0.35">
      <c r="J300" s="9"/>
      <c r="K300" s="5"/>
      <c r="L300" s="5"/>
      <c r="M300" s="5"/>
      <c r="AB300" s="139"/>
      <c r="AC300" s="139"/>
    </row>
    <row r="301" spans="10:29" ht="15.5" x14ac:dyDescent="0.35">
      <c r="J301" s="9"/>
      <c r="K301" s="5"/>
      <c r="L301" s="5"/>
      <c r="M301" s="5"/>
      <c r="AB301" s="139"/>
      <c r="AC301" s="139"/>
    </row>
    <row r="302" spans="10:29" ht="15.5" x14ac:dyDescent="0.35">
      <c r="J302" s="9"/>
      <c r="K302" s="5"/>
      <c r="L302" s="5"/>
      <c r="M302" s="5"/>
      <c r="AB302" s="139"/>
      <c r="AC302" s="139"/>
    </row>
    <row r="303" spans="10:29" ht="15.5" x14ac:dyDescent="0.35">
      <c r="J303" s="9"/>
      <c r="K303" s="5"/>
      <c r="L303" s="5"/>
      <c r="M303" s="5"/>
      <c r="AB303" s="139"/>
      <c r="AC303" s="139"/>
    </row>
    <row r="304" spans="10:29" ht="15.5" x14ac:dyDescent="0.35">
      <c r="J304" s="9"/>
      <c r="K304" s="5"/>
      <c r="L304" s="5"/>
      <c r="M304" s="5"/>
      <c r="AB304" s="139"/>
      <c r="AC304" s="139"/>
    </row>
    <row r="305" spans="10:29" ht="15.5" x14ac:dyDescent="0.35">
      <c r="J305" s="9"/>
      <c r="K305" s="5"/>
      <c r="L305" s="5"/>
      <c r="M305" s="5"/>
      <c r="AB305" s="139"/>
      <c r="AC305" s="139"/>
    </row>
    <row r="306" spans="10:29" ht="15.5" x14ac:dyDescent="0.35">
      <c r="J306" s="9"/>
      <c r="K306" s="5"/>
      <c r="L306" s="5"/>
      <c r="M306" s="5"/>
      <c r="AB306" s="139"/>
      <c r="AC306" s="139"/>
    </row>
    <row r="307" spans="10:29" ht="15.5" x14ac:dyDescent="0.35">
      <c r="J307" s="9"/>
      <c r="K307" s="5"/>
      <c r="L307" s="5"/>
      <c r="M307" s="5"/>
      <c r="AB307" s="139"/>
      <c r="AC307" s="139"/>
    </row>
    <row r="308" spans="10:29" ht="15.5" x14ac:dyDescent="0.35">
      <c r="J308" s="9"/>
      <c r="K308" s="5"/>
      <c r="L308" s="5"/>
      <c r="M308" s="5"/>
      <c r="AB308" s="139"/>
      <c r="AC308" s="139"/>
    </row>
    <row r="309" spans="10:29" ht="15.5" x14ac:dyDescent="0.35">
      <c r="J309" s="9"/>
      <c r="K309" s="5"/>
      <c r="L309" s="5"/>
      <c r="M309" s="5"/>
      <c r="AB309" s="139"/>
      <c r="AC309" s="139"/>
    </row>
    <row r="310" spans="10:29" ht="15.5" x14ac:dyDescent="0.35">
      <c r="J310" s="9"/>
      <c r="K310" s="5"/>
      <c r="L310" s="5"/>
      <c r="M310" s="5"/>
      <c r="AB310" s="139"/>
      <c r="AC310" s="139"/>
    </row>
    <row r="311" spans="10:29" ht="15.5" x14ac:dyDescent="0.35">
      <c r="J311" s="9"/>
      <c r="K311" s="5"/>
      <c r="L311" s="5"/>
      <c r="M311" s="5"/>
      <c r="AB311" s="139"/>
      <c r="AC311" s="139"/>
    </row>
    <row r="312" spans="10:29" ht="15.5" x14ac:dyDescent="0.35">
      <c r="J312" s="9"/>
      <c r="K312" s="5"/>
      <c r="L312" s="5"/>
      <c r="M312" s="5"/>
      <c r="AB312" s="139"/>
      <c r="AC312" s="139"/>
    </row>
    <row r="313" spans="10:29" ht="15.5" x14ac:dyDescent="0.35">
      <c r="J313" s="9"/>
      <c r="K313" s="5"/>
      <c r="L313" s="5"/>
      <c r="M313" s="5"/>
      <c r="AB313" s="139"/>
      <c r="AC313" s="139"/>
    </row>
    <row r="314" spans="10:29" ht="15.5" x14ac:dyDescent="0.35">
      <c r="J314" s="9"/>
      <c r="K314" s="5"/>
      <c r="L314" s="5"/>
      <c r="M314" s="5"/>
      <c r="AB314" s="139"/>
      <c r="AC314" s="139"/>
    </row>
    <row r="315" spans="10:29" ht="15.5" x14ac:dyDescent="0.35">
      <c r="J315" s="9"/>
      <c r="K315" s="5"/>
      <c r="L315" s="5"/>
      <c r="M315" s="5"/>
      <c r="AB315" s="139"/>
      <c r="AC315" s="139"/>
    </row>
    <row r="316" spans="10:29" ht="15.5" x14ac:dyDescent="0.35">
      <c r="J316" s="9"/>
      <c r="K316" s="5"/>
      <c r="L316" s="5"/>
      <c r="M316" s="5"/>
      <c r="AB316" s="139"/>
      <c r="AC316" s="139"/>
    </row>
    <row r="317" spans="10:29" ht="15.5" x14ac:dyDescent="0.35">
      <c r="J317" s="9"/>
      <c r="K317" s="5"/>
      <c r="L317" s="5"/>
      <c r="M317" s="5"/>
      <c r="AB317" s="139"/>
      <c r="AC317" s="139"/>
    </row>
    <row r="318" spans="10:29" ht="15.5" x14ac:dyDescent="0.35">
      <c r="J318" s="9"/>
      <c r="K318" s="5"/>
      <c r="L318" s="5"/>
      <c r="M318" s="5"/>
      <c r="AB318" s="139"/>
      <c r="AC318" s="139"/>
    </row>
    <row r="319" spans="10:29" ht="15.5" x14ac:dyDescent="0.35">
      <c r="J319" s="9"/>
      <c r="K319" s="5"/>
      <c r="L319" s="5"/>
      <c r="M319" s="5"/>
      <c r="AB319" s="139"/>
      <c r="AC319" s="139"/>
    </row>
    <row r="320" spans="10:29" ht="15.5" x14ac:dyDescent="0.35">
      <c r="J320" s="9"/>
      <c r="K320" s="5"/>
      <c r="L320" s="5"/>
      <c r="M320" s="5"/>
      <c r="AB320" s="139"/>
      <c r="AC320" s="139"/>
    </row>
    <row r="321" spans="10:29" ht="15.5" x14ac:dyDescent="0.35">
      <c r="J321" s="9"/>
      <c r="K321" s="5"/>
      <c r="L321" s="5"/>
      <c r="M321" s="5"/>
      <c r="AB321" s="139"/>
      <c r="AC321" s="139"/>
    </row>
    <row r="322" spans="10:29" ht="15.5" x14ac:dyDescent="0.35">
      <c r="J322" s="9"/>
      <c r="K322" s="5"/>
      <c r="L322" s="5"/>
      <c r="M322" s="5"/>
      <c r="AB322" s="139"/>
      <c r="AC322" s="139"/>
    </row>
    <row r="323" spans="10:29" ht="15.5" x14ac:dyDescent="0.35">
      <c r="J323" s="9"/>
      <c r="K323" s="5"/>
      <c r="L323" s="5"/>
      <c r="M323" s="5"/>
      <c r="AB323" s="139"/>
      <c r="AC323" s="139"/>
    </row>
    <row r="324" spans="10:29" ht="15.5" x14ac:dyDescent="0.35">
      <c r="J324" s="9"/>
      <c r="K324" s="5"/>
      <c r="L324" s="5"/>
      <c r="M324" s="5"/>
      <c r="AB324" s="139"/>
      <c r="AC324" s="139"/>
    </row>
    <row r="325" spans="10:29" ht="15.5" x14ac:dyDescent="0.35">
      <c r="J325" s="9"/>
      <c r="K325" s="5"/>
      <c r="L325" s="5"/>
      <c r="M325" s="5"/>
      <c r="AB325" s="139"/>
      <c r="AC325" s="139"/>
    </row>
    <row r="326" spans="10:29" ht="15.5" x14ac:dyDescent="0.35">
      <c r="J326" s="9"/>
      <c r="K326" s="5"/>
      <c r="L326" s="5"/>
      <c r="M326" s="5"/>
      <c r="AB326" s="139"/>
      <c r="AC326" s="139"/>
    </row>
    <row r="327" spans="10:29" ht="15.5" x14ac:dyDescent="0.35">
      <c r="J327" s="9"/>
      <c r="K327" s="5"/>
      <c r="L327" s="5"/>
      <c r="M327" s="5"/>
      <c r="AB327" s="139"/>
      <c r="AC327" s="139"/>
    </row>
    <row r="328" spans="10:29" ht="15.5" x14ac:dyDescent="0.35">
      <c r="J328" s="9"/>
      <c r="K328" s="5"/>
      <c r="L328" s="5"/>
      <c r="M328" s="5"/>
      <c r="AB328" s="139"/>
      <c r="AC328" s="139"/>
    </row>
    <row r="329" spans="10:29" ht="15.5" x14ac:dyDescent="0.35">
      <c r="J329" s="9"/>
      <c r="K329" s="5"/>
      <c r="L329" s="5"/>
      <c r="M329" s="5"/>
      <c r="AB329" s="139"/>
      <c r="AC329" s="139"/>
    </row>
    <row r="330" spans="10:29" ht="15.5" x14ac:dyDescent="0.35">
      <c r="J330" s="9"/>
      <c r="K330" s="5"/>
      <c r="L330" s="5"/>
      <c r="M330" s="5"/>
      <c r="AB330" s="139"/>
      <c r="AC330" s="139"/>
    </row>
    <row r="331" spans="10:29" ht="15.5" x14ac:dyDescent="0.35">
      <c r="J331" s="9"/>
      <c r="K331" s="5"/>
      <c r="L331" s="5"/>
      <c r="M331" s="5"/>
      <c r="AB331" s="139"/>
      <c r="AC331" s="139"/>
    </row>
    <row r="332" spans="10:29" ht="15.5" x14ac:dyDescent="0.35">
      <c r="J332" s="9"/>
      <c r="K332" s="5"/>
      <c r="L332" s="5"/>
      <c r="M332" s="5"/>
      <c r="AB332" s="139"/>
      <c r="AC332" s="139"/>
    </row>
    <row r="333" spans="10:29" ht="15.5" x14ac:dyDescent="0.35">
      <c r="J333" s="9"/>
      <c r="K333" s="5"/>
      <c r="L333" s="5"/>
      <c r="M333" s="5"/>
      <c r="AB333" s="139"/>
      <c r="AC333" s="139"/>
    </row>
    <row r="334" spans="10:29" ht="15.5" x14ac:dyDescent="0.35">
      <c r="J334" s="9"/>
      <c r="K334" s="5"/>
      <c r="L334" s="5"/>
      <c r="M334" s="5"/>
      <c r="AB334" s="139"/>
      <c r="AC334" s="139"/>
    </row>
    <row r="335" spans="10:29" ht="15.5" x14ac:dyDescent="0.35">
      <c r="J335" s="9"/>
      <c r="K335" s="5"/>
      <c r="L335" s="5"/>
      <c r="M335" s="5"/>
      <c r="AB335" s="139"/>
      <c r="AC335" s="139"/>
    </row>
    <row r="336" spans="10:29" ht="15.5" x14ac:dyDescent="0.35">
      <c r="J336" s="9"/>
      <c r="K336" s="5"/>
      <c r="L336" s="5"/>
      <c r="M336" s="5"/>
      <c r="AB336" s="139"/>
      <c r="AC336" s="139"/>
    </row>
    <row r="337" spans="10:29" ht="15.5" x14ac:dyDescent="0.35">
      <c r="J337" s="9"/>
      <c r="K337" s="5"/>
      <c r="L337" s="5"/>
      <c r="M337" s="5"/>
      <c r="AB337" s="139"/>
      <c r="AC337" s="139"/>
    </row>
    <row r="338" spans="10:29" ht="15.5" x14ac:dyDescent="0.35">
      <c r="J338" s="9"/>
      <c r="K338" s="5"/>
      <c r="L338" s="5"/>
      <c r="M338" s="5"/>
      <c r="AB338" s="139"/>
      <c r="AC338" s="139"/>
    </row>
    <row r="339" spans="10:29" ht="15.5" x14ac:dyDescent="0.35">
      <c r="J339" s="9"/>
      <c r="K339" s="5"/>
      <c r="L339" s="5"/>
      <c r="M339" s="5"/>
      <c r="AB339" s="139"/>
      <c r="AC339" s="139"/>
    </row>
    <row r="340" spans="10:29" ht="15.5" x14ac:dyDescent="0.35">
      <c r="J340" s="9"/>
      <c r="K340" s="5"/>
      <c r="L340" s="5"/>
      <c r="M340" s="5"/>
      <c r="AB340" s="139"/>
      <c r="AC340" s="139"/>
    </row>
    <row r="341" spans="10:29" ht="15.5" x14ac:dyDescent="0.35">
      <c r="J341" s="9"/>
      <c r="K341" s="5"/>
      <c r="L341" s="5"/>
      <c r="M341" s="5"/>
      <c r="AB341" s="139"/>
      <c r="AC341" s="139"/>
    </row>
    <row r="342" spans="10:29" ht="15.5" x14ac:dyDescent="0.35">
      <c r="J342" s="9"/>
      <c r="K342" s="5"/>
      <c r="L342" s="5"/>
      <c r="M342" s="5"/>
      <c r="AB342" s="139"/>
      <c r="AC342" s="139"/>
    </row>
    <row r="343" spans="10:29" ht="15.5" x14ac:dyDescent="0.35">
      <c r="J343" s="9"/>
      <c r="K343" s="5"/>
      <c r="L343" s="5"/>
      <c r="M343" s="5"/>
      <c r="AB343" s="139"/>
      <c r="AC343" s="139"/>
    </row>
    <row r="344" spans="10:29" ht="15.5" x14ac:dyDescent="0.35">
      <c r="J344" s="9"/>
      <c r="K344" s="5"/>
      <c r="L344" s="5"/>
      <c r="M344" s="5"/>
      <c r="AB344" s="139"/>
      <c r="AC344" s="139"/>
    </row>
    <row r="345" spans="10:29" ht="15.5" x14ac:dyDescent="0.35">
      <c r="J345" s="9"/>
      <c r="K345" s="5"/>
      <c r="L345" s="5"/>
      <c r="M345" s="5"/>
      <c r="AB345" s="139"/>
      <c r="AC345" s="139"/>
    </row>
    <row r="346" spans="10:29" ht="15.5" x14ac:dyDescent="0.35">
      <c r="J346" s="9"/>
      <c r="K346" s="5"/>
      <c r="L346" s="5"/>
      <c r="M346" s="5"/>
      <c r="AB346" s="139"/>
      <c r="AC346" s="139"/>
    </row>
    <row r="347" spans="10:29" ht="15.5" x14ac:dyDescent="0.35">
      <c r="J347" s="9"/>
      <c r="K347" s="5"/>
      <c r="L347" s="5"/>
      <c r="M347" s="5"/>
      <c r="AB347" s="139"/>
      <c r="AC347" s="139"/>
    </row>
    <row r="348" spans="10:29" ht="15.5" x14ac:dyDescent="0.35">
      <c r="J348" s="9"/>
      <c r="K348" s="5"/>
      <c r="L348" s="5"/>
      <c r="M348" s="5"/>
      <c r="AB348" s="139"/>
      <c r="AC348" s="139"/>
    </row>
    <row r="349" spans="10:29" ht="15.5" x14ac:dyDescent="0.35">
      <c r="J349" s="9"/>
      <c r="K349" s="5"/>
      <c r="L349" s="5"/>
      <c r="M349" s="5"/>
      <c r="AB349" s="139"/>
      <c r="AC349" s="139"/>
    </row>
    <row r="350" spans="10:29" ht="15.5" x14ac:dyDescent="0.35">
      <c r="J350" s="9"/>
      <c r="K350" s="5"/>
      <c r="L350" s="5"/>
      <c r="M350" s="5"/>
      <c r="AB350" s="139"/>
      <c r="AC350" s="139"/>
    </row>
    <row r="351" spans="10:29" ht="15.5" x14ac:dyDescent="0.35">
      <c r="J351" s="9"/>
      <c r="K351" s="5"/>
      <c r="L351" s="5"/>
      <c r="M351" s="5"/>
      <c r="AB351" s="139"/>
      <c r="AC351" s="139"/>
    </row>
    <row r="352" spans="10:29" ht="15.5" x14ac:dyDescent="0.35">
      <c r="J352" s="9"/>
      <c r="K352" s="5"/>
      <c r="L352" s="5"/>
      <c r="M352" s="5"/>
      <c r="AB352" s="139"/>
      <c r="AC352" s="139"/>
    </row>
    <row r="353" spans="10:29" ht="15.5" x14ac:dyDescent="0.35">
      <c r="J353" s="9"/>
      <c r="K353" s="5"/>
      <c r="L353" s="5"/>
      <c r="M353" s="5"/>
      <c r="AB353" s="139"/>
      <c r="AC353" s="139"/>
    </row>
    <row r="354" spans="10:29" ht="15.5" x14ac:dyDescent="0.35">
      <c r="J354" s="9"/>
      <c r="K354" s="5"/>
      <c r="L354" s="5"/>
      <c r="M354" s="5"/>
      <c r="AB354" s="139"/>
      <c r="AC354" s="139"/>
    </row>
    <row r="355" spans="10:29" ht="15.5" x14ac:dyDescent="0.35">
      <c r="J355" s="9"/>
      <c r="K355" s="5"/>
      <c r="L355" s="5"/>
      <c r="M355" s="5"/>
      <c r="AB355" s="139"/>
      <c r="AC355" s="139"/>
    </row>
    <row r="356" spans="10:29" ht="15.5" x14ac:dyDescent="0.35">
      <c r="J356" s="9"/>
      <c r="K356" s="5"/>
      <c r="L356" s="5"/>
      <c r="M356" s="5"/>
      <c r="AB356" s="139"/>
      <c r="AC356" s="139"/>
    </row>
    <row r="357" spans="10:29" ht="15.5" x14ac:dyDescent="0.35">
      <c r="J357" s="9"/>
      <c r="K357" s="5"/>
      <c r="L357" s="5"/>
      <c r="M357" s="5"/>
      <c r="AB357" s="139"/>
      <c r="AC357" s="139"/>
    </row>
    <row r="358" spans="10:29" ht="15.5" x14ac:dyDescent="0.35">
      <c r="J358" s="9"/>
      <c r="K358" s="5"/>
      <c r="L358" s="5"/>
      <c r="M358" s="5"/>
      <c r="AB358" s="139"/>
      <c r="AC358" s="139"/>
    </row>
    <row r="359" spans="10:29" ht="15.5" x14ac:dyDescent="0.35">
      <c r="J359" s="9"/>
      <c r="K359" s="5"/>
      <c r="L359" s="5"/>
      <c r="M359" s="5"/>
      <c r="AB359" s="139"/>
      <c r="AC359" s="139"/>
    </row>
    <row r="360" spans="10:29" ht="15.5" x14ac:dyDescent="0.35">
      <c r="J360" s="9"/>
      <c r="K360" s="5"/>
      <c r="L360" s="5"/>
      <c r="M360" s="5"/>
      <c r="AB360" s="139"/>
      <c r="AC360" s="139"/>
    </row>
    <row r="361" spans="10:29" ht="15.5" x14ac:dyDescent="0.35">
      <c r="J361" s="9"/>
      <c r="K361" s="5"/>
      <c r="L361" s="5"/>
      <c r="M361" s="5"/>
      <c r="AB361" s="139"/>
      <c r="AC361" s="139"/>
    </row>
    <row r="362" spans="10:29" ht="15.5" x14ac:dyDescent="0.35">
      <c r="J362" s="9"/>
      <c r="K362" s="5"/>
      <c r="L362" s="5"/>
      <c r="M362" s="5"/>
      <c r="AB362" s="139"/>
      <c r="AC362" s="139"/>
    </row>
    <row r="363" spans="10:29" ht="15.5" x14ac:dyDescent="0.35">
      <c r="J363" s="9"/>
      <c r="K363" s="5"/>
      <c r="L363" s="5"/>
      <c r="M363" s="5"/>
      <c r="AB363" s="139"/>
      <c r="AC363" s="139"/>
    </row>
    <row r="364" spans="10:29" ht="15.5" x14ac:dyDescent="0.35">
      <c r="J364" s="9"/>
      <c r="K364" s="5"/>
      <c r="L364" s="5"/>
      <c r="M364" s="5"/>
      <c r="AB364" s="139"/>
      <c r="AC364" s="139"/>
    </row>
    <row r="365" spans="10:29" ht="15.5" x14ac:dyDescent="0.35">
      <c r="J365" s="9"/>
      <c r="K365" s="5"/>
      <c r="L365" s="5"/>
      <c r="M365" s="5"/>
      <c r="AB365" s="139"/>
      <c r="AC365" s="139"/>
    </row>
    <row r="366" spans="10:29" ht="15.5" x14ac:dyDescent="0.35">
      <c r="J366" s="9"/>
      <c r="K366" s="5"/>
      <c r="L366" s="5"/>
      <c r="M366" s="5"/>
      <c r="AB366" s="139"/>
      <c r="AC366" s="139"/>
    </row>
    <row r="367" spans="10:29" ht="15.5" x14ac:dyDescent="0.35">
      <c r="J367" s="9"/>
      <c r="K367" s="5"/>
      <c r="L367" s="5"/>
      <c r="M367" s="5"/>
      <c r="AB367" s="139"/>
      <c r="AC367" s="139"/>
    </row>
    <row r="368" spans="10:29" ht="15.5" x14ac:dyDescent="0.35">
      <c r="J368" s="9"/>
      <c r="K368" s="5"/>
      <c r="L368" s="5"/>
      <c r="M368" s="5"/>
      <c r="AB368" s="139"/>
      <c r="AC368" s="139"/>
    </row>
    <row r="369" spans="10:29" ht="15.5" x14ac:dyDescent="0.35">
      <c r="J369" s="9"/>
      <c r="K369" s="5"/>
      <c r="L369" s="5"/>
      <c r="M369" s="5"/>
      <c r="AB369" s="139"/>
      <c r="AC369" s="139"/>
    </row>
    <row r="370" spans="10:29" ht="15.5" x14ac:dyDescent="0.35">
      <c r="J370" s="9"/>
      <c r="K370" s="5"/>
      <c r="L370" s="5"/>
      <c r="M370" s="5"/>
      <c r="AB370" s="139"/>
      <c r="AC370" s="139"/>
    </row>
    <row r="371" spans="10:29" ht="15.5" x14ac:dyDescent="0.35">
      <c r="J371" s="9"/>
      <c r="K371" s="5"/>
      <c r="L371" s="5"/>
      <c r="M371" s="5"/>
      <c r="AB371" s="139"/>
      <c r="AC371" s="139"/>
    </row>
    <row r="372" spans="10:29" ht="15.5" x14ac:dyDescent="0.35">
      <c r="J372" s="9"/>
      <c r="K372" s="5"/>
      <c r="L372" s="5"/>
      <c r="M372" s="5"/>
      <c r="AB372" s="139"/>
      <c r="AC372" s="139"/>
    </row>
    <row r="373" spans="10:29" ht="15.5" x14ac:dyDescent="0.35">
      <c r="J373" s="9"/>
      <c r="K373" s="5"/>
      <c r="L373" s="5"/>
      <c r="M373" s="5"/>
      <c r="AB373" s="139"/>
      <c r="AC373" s="139"/>
    </row>
    <row r="374" spans="10:29" ht="15.5" x14ac:dyDescent="0.35">
      <c r="J374" s="9"/>
      <c r="K374" s="5"/>
      <c r="L374" s="5"/>
      <c r="M374" s="5"/>
      <c r="AB374" s="139"/>
      <c r="AC374" s="139"/>
    </row>
    <row r="375" spans="10:29" ht="15.5" x14ac:dyDescent="0.35">
      <c r="J375" s="9"/>
      <c r="K375" s="5"/>
      <c r="L375" s="5"/>
      <c r="M375" s="5"/>
      <c r="AB375" s="139"/>
      <c r="AC375" s="139"/>
    </row>
    <row r="376" spans="10:29" ht="15.5" x14ac:dyDescent="0.35">
      <c r="J376" s="9"/>
      <c r="K376" s="5"/>
      <c r="L376" s="5"/>
      <c r="M376" s="5"/>
      <c r="AB376" s="139"/>
      <c r="AC376" s="139"/>
    </row>
    <row r="377" spans="10:29" ht="15.5" x14ac:dyDescent="0.35">
      <c r="J377" s="9"/>
      <c r="K377" s="5"/>
      <c r="L377" s="5"/>
      <c r="M377" s="5"/>
      <c r="AB377" s="139"/>
      <c r="AC377" s="139"/>
    </row>
    <row r="378" spans="10:29" ht="15.5" x14ac:dyDescent="0.35">
      <c r="J378" s="9"/>
      <c r="K378" s="5"/>
      <c r="L378" s="5"/>
      <c r="M378" s="5"/>
      <c r="AB378" s="139"/>
      <c r="AC378" s="139"/>
    </row>
    <row r="379" spans="10:29" ht="15.5" x14ac:dyDescent="0.35">
      <c r="J379" s="9"/>
      <c r="K379" s="5"/>
      <c r="L379" s="5"/>
      <c r="M379" s="5"/>
      <c r="AB379" s="139"/>
      <c r="AC379" s="139"/>
    </row>
    <row r="380" spans="10:29" ht="15.5" x14ac:dyDescent="0.35">
      <c r="J380" s="9"/>
      <c r="K380" s="5"/>
      <c r="L380" s="5"/>
      <c r="M380" s="5"/>
      <c r="AB380" s="139"/>
      <c r="AC380" s="139"/>
    </row>
    <row r="381" spans="10:29" ht="15.5" x14ac:dyDescent="0.35">
      <c r="J381" s="9"/>
      <c r="K381" s="5"/>
      <c r="L381" s="5"/>
      <c r="M381" s="5"/>
      <c r="AB381" s="139"/>
      <c r="AC381" s="139"/>
    </row>
    <row r="382" spans="10:29" ht="15.5" x14ac:dyDescent="0.35">
      <c r="J382" s="9"/>
      <c r="K382" s="5"/>
      <c r="L382" s="5"/>
      <c r="M382" s="5"/>
      <c r="AB382" s="139"/>
      <c r="AC382" s="139"/>
    </row>
    <row r="383" spans="10:29" ht="15.5" x14ac:dyDescent="0.35">
      <c r="J383" s="9"/>
      <c r="K383" s="5"/>
      <c r="L383" s="5"/>
      <c r="M383" s="5"/>
      <c r="AB383" s="139"/>
      <c r="AC383" s="139"/>
    </row>
    <row r="384" spans="10:29" ht="15.5" x14ac:dyDescent="0.35">
      <c r="J384" s="9"/>
      <c r="K384" s="5"/>
      <c r="L384" s="5"/>
      <c r="M384" s="5"/>
      <c r="AB384" s="139"/>
      <c r="AC384" s="139"/>
    </row>
    <row r="385" spans="10:29" ht="15.5" x14ac:dyDescent="0.35">
      <c r="J385" s="9"/>
      <c r="K385" s="5"/>
      <c r="L385" s="5"/>
      <c r="M385" s="5"/>
      <c r="AB385" s="139"/>
      <c r="AC385" s="139"/>
    </row>
    <row r="386" spans="10:29" ht="15.5" x14ac:dyDescent="0.35">
      <c r="J386" s="9"/>
      <c r="K386" s="5"/>
      <c r="L386" s="5"/>
      <c r="M386" s="5"/>
      <c r="AB386" s="139"/>
      <c r="AC386" s="139"/>
    </row>
    <row r="387" spans="10:29" ht="15.5" x14ac:dyDescent="0.35">
      <c r="J387" s="9"/>
      <c r="K387" s="5"/>
      <c r="L387" s="5"/>
      <c r="M387" s="5"/>
      <c r="AB387" s="139"/>
      <c r="AC387" s="139"/>
    </row>
    <row r="388" spans="10:29" ht="15.5" x14ac:dyDescent="0.35">
      <c r="J388" s="9"/>
      <c r="K388" s="5"/>
      <c r="L388" s="5"/>
      <c r="M388" s="5"/>
      <c r="AB388" s="139"/>
      <c r="AC388" s="139"/>
    </row>
    <row r="389" spans="10:29" ht="15.5" x14ac:dyDescent="0.35">
      <c r="J389" s="9"/>
      <c r="K389" s="5"/>
      <c r="L389" s="5"/>
      <c r="M389" s="5"/>
      <c r="AB389" s="139"/>
      <c r="AC389" s="139"/>
    </row>
    <row r="390" spans="10:29" ht="15.5" x14ac:dyDescent="0.35">
      <c r="J390" s="9"/>
      <c r="K390" s="5"/>
      <c r="L390" s="5"/>
      <c r="M390" s="5"/>
      <c r="AB390" s="139"/>
      <c r="AC390" s="139"/>
    </row>
    <row r="391" spans="10:29" ht="15.5" x14ac:dyDescent="0.35">
      <c r="J391" s="9"/>
      <c r="K391" s="5"/>
      <c r="L391" s="5"/>
      <c r="M391" s="5"/>
      <c r="AB391" s="139"/>
      <c r="AC391" s="139"/>
    </row>
    <row r="392" spans="10:29" ht="15.5" x14ac:dyDescent="0.35">
      <c r="J392" s="9"/>
      <c r="K392" s="5"/>
      <c r="L392" s="5"/>
      <c r="M392" s="5"/>
      <c r="AB392" s="139"/>
      <c r="AC392" s="139"/>
    </row>
    <row r="393" spans="10:29" ht="15.5" x14ac:dyDescent="0.35">
      <c r="J393" s="9"/>
      <c r="K393" s="5"/>
      <c r="L393" s="5"/>
      <c r="M393" s="5"/>
      <c r="AB393" s="139"/>
      <c r="AC393" s="139"/>
    </row>
    <row r="394" spans="10:29" ht="15.5" x14ac:dyDescent="0.35">
      <c r="J394" s="9"/>
      <c r="K394" s="5"/>
      <c r="L394" s="5"/>
      <c r="M394" s="5"/>
      <c r="AB394" s="139"/>
      <c r="AC394" s="139"/>
    </row>
    <row r="395" spans="10:29" ht="15.5" x14ac:dyDescent="0.35">
      <c r="J395" s="9"/>
      <c r="K395" s="5"/>
      <c r="L395" s="5"/>
      <c r="M395" s="5"/>
      <c r="AB395" s="139"/>
      <c r="AC395" s="139"/>
    </row>
    <row r="396" spans="10:29" ht="15.5" x14ac:dyDescent="0.35">
      <c r="J396" s="9"/>
      <c r="K396" s="5"/>
      <c r="L396" s="5"/>
      <c r="M396" s="5"/>
      <c r="AB396" s="139"/>
      <c r="AC396" s="139"/>
    </row>
    <row r="397" spans="10:29" ht="15.5" x14ac:dyDescent="0.35">
      <c r="J397" s="9"/>
      <c r="K397" s="5"/>
      <c r="L397" s="5"/>
      <c r="M397" s="5"/>
      <c r="AB397" s="139"/>
      <c r="AC397" s="139"/>
    </row>
    <row r="398" spans="10:29" ht="15.5" x14ac:dyDescent="0.35">
      <c r="J398" s="9"/>
      <c r="K398" s="5"/>
      <c r="L398" s="5"/>
      <c r="M398" s="5"/>
      <c r="AB398" s="139"/>
      <c r="AC398" s="139"/>
    </row>
    <row r="399" spans="10:29" ht="15.5" x14ac:dyDescent="0.35">
      <c r="J399" s="9"/>
      <c r="K399" s="5"/>
      <c r="L399" s="5"/>
      <c r="M399" s="5"/>
      <c r="AB399" s="139"/>
      <c r="AC399" s="139"/>
    </row>
    <row r="400" spans="10:29" ht="15.5" x14ac:dyDescent="0.35">
      <c r="J400" s="9"/>
      <c r="K400" s="5"/>
      <c r="L400" s="5"/>
      <c r="M400" s="5"/>
      <c r="AB400" s="139"/>
      <c r="AC400" s="139"/>
    </row>
    <row r="401" spans="10:29" ht="15.5" x14ac:dyDescent="0.35">
      <c r="J401" s="9"/>
      <c r="K401" s="5"/>
      <c r="L401" s="5"/>
      <c r="M401" s="5"/>
      <c r="AB401" s="139"/>
      <c r="AC401" s="139"/>
    </row>
    <row r="402" spans="10:29" ht="15.5" x14ac:dyDescent="0.35">
      <c r="J402" s="9"/>
      <c r="K402" s="5"/>
      <c r="L402" s="5"/>
      <c r="M402" s="5"/>
      <c r="AB402" s="139"/>
      <c r="AC402" s="139"/>
    </row>
    <row r="403" spans="10:29" ht="15.5" x14ac:dyDescent="0.35">
      <c r="J403" s="9"/>
      <c r="K403" s="5"/>
      <c r="L403" s="5"/>
      <c r="M403" s="5"/>
      <c r="AB403" s="139"/>
      <c r="AC403" s="139"/>
    </row>
    <row r="404" spans="10:29" ht="15.5" x14ac:dyDescent="0.35">
      <c r="J404" s="9"/>
      <c r="K404" s="5"/>
      <c r="L404" s="5"/>
      <c r="M404" s="5"/>
      <c r="AB404" s="139"/>
      <c r="AC404" s="139"/>
    </row>
    <row r="405" spans="10:29" ht="15.5" x14ac:dyDescent="0.35">
      <c r="J405" s="9"/>
      <c r="K405" s="5"/>
      <c r="L405" s="5"/>
      <c r="M405" s="5"/>
      <c r="AB405" s="139"/>
      <c r="AC405" s="139"/>
    </row>
    <row r="406" spans="10:29" ht="15.5" x14ac:dyDescent="0.35">
      <c r="J406" s="9"/>
      <c r="K406" s="5"/>
      <c r="L406" s="5"/>
      <c r="M406" s="5"/>
      <c r="AB406" s="139"/>
      <c r="AC406" s="139"/>
    </row>
    <row r="407" spans="10:29" ht="15.5" x14ac:dyDescent="0.35">
      <c r="J407" s="9"/>
      <c r="K407" s="5"/>
      <c r="L407" s="5"/>
      <c r="M407" s="5"/>
      <c r="AB407" s="139"/>
      <c r="AC407" s="139"/>
    </row>
    <row r="408" spans="10:29" ht="15.5" x14ac:dyDescent="0.35">
      <c r="J408" s="9"/>
      <c r="K408" s="5"/>
      <c r="L408" s="5"/>
      <c r="M408" s="5"/>
      <c r="AB408" s="139"/>
      <c r="AC408" s="139"/>
    </row>
    <row r="409" spans="10:29" ht="15.5" x14ac:dyDescent="0.35">
      <c r="J409" s="9"/>
      <c r="K409" s="5"/>
      <c r="L409" s="5"/>
      <c r="M409" s="5"/>
      <c r="AB409" s="139"/>
      <c r="AC409" s="139"/>
    </row>
    <row r="410" spans="10:29" ht="15.5" x14ac:dyDescent="0.35">
      <c r="J410" s="9"/>
      <c r="K410" s="5"/>
      <c r="L410" s="5"/>
      <c r="M410" s="5"/>
      <c r="AB410" s="139"/>
      <c r="AC410" s="139"/>
    </row>
    <row r="411" spans="10:29" ht="15.5" x14ac:dyDescent="0.35">
      <c r="J411" s="9"/>
      <c r="K411" s="5"/>
      <c r="L411" s="5"/>
      <c r="M411" s="5"/>
      <c r="AB411" s="139"/>
      <c r="AC411" s="139"/>
    </row>
    <row r="412" spans="10:29" ht="15.5" x14ac:dyDescent="0.35">
      <c r="J412" s="9"/>
      <c r="K412" s="5"/>
      <c r="L412" s="5"/>
      <c r="M412" s="5"/>
      <c r="AB412" s="139"/>
      <c r="AC412" s="139"/>
    </row>
    <row r="413" spans="10:29" ht="15.5" x14ac:dyDescent="0.35">
      <c r="J413" s="9"/>
      <c r="K413" s="5"/>
      <c r="L413" s="5"/>
      <c r="M413" s="5"/>
      <c r="AB413" s="139"/>
      <c r="AC413" s="139"/>
    </row>
    <row r="414" spans="10:29" ht="15.5" x14ac:dyDescent="0.35">
      <c r="J414" s="9"/>
      <c r="K414" s="5"/>
      <c r="L414" s="5"/>
      <c r="M414" s="5"/>
      <c r="AB414" s="139"/>
      <c r="AC414" s="139"/>
    </row>
    <row r="415" spans="10:29" ht="15.5" x14ac:dyDescent="0.35">
      <c r="J415" s="9"/>
      <c r="K415" s="5"/>
      <c r="L415" s="5"/>
      <c r="M415" s="5"/>
      <c r="AB415" s="139"/>
      <c r="AC415" s="139"/>
    </row>
    <row r="416" spans="10:29" ht="15.5" x14ac:dyDescent="0.35">
      <c r="J416" s="9"/>
      <c r="K416" s="5"/>
      <c r="L416" s="5"/>
      <c r="M416" s="5"/>
      <c r="AB416" s="139"/>
      <c r="AC416" s="139"/>
    </row>
    <row r="417" spans="10:29" ht="15.5" x14ac:dyDescent="0.35">
      <c r="J417" s="9"/>
      <c r="K417" s="5"/>
      <c r="L417" s="5"/>
      <c r="M417" s="5"/>
      <c r="AB417" s="139"/>
      <c r="AC417" s="139"/>
    </row>
    <row r="418" spans="10:29" ht="15.5" x14ac:dyDescent="0.35">
      <c r="J418" s="9"/>
      <c r="K418" s="5"/>
      <c r="L418" s="5"/>
      <c r="M418" s="5"/>
      <c r="AB418" s="139"/>
      <c r="AC418" s="139"/>
    </row>
    <row r="419" spans="10:29" ht="15.5" x14ac:dyDescent="0.35">
      <c r="J419" s="9"/>
      <c r="K419" s="5"/>
      <c r="L419" s="5"/>
      <c r="M419" s="5"/>
      <c r="AB419" s="139"/>
      <c r="AC419" s="139"/>
    </row>
    <row r="420" spans="10:29" ht="15.5" x14ac:dyDescent="0.35">
      <c r="J420" s="9"/>
      <c r="K420" s="5"/>
      <c r="L420" s="5"/>
      <c r="M420" s="5"/>
      <c r="AB420" s="139"/>
      <c r="AC420" s="139"/>
    </row>
    <row r="421" spans="10:29" ht="15.5" x14ac:dyDescent="0.35">
      <c r="J421" s="9"/>
      <c r="K421" s="5"/>
      <c r="L421" s="5"/>
      <c r="M421" s="5"/>
      <c r="AB421" s="139"/>
      <c r="AC421" s="139"/>
    </row>
    <row r="422" spans="10:29" ht="15.5" x14ac:dyDescent="0.35">
      <c r="J422" s="9"/>
      <c r="K422" s="5"/>
      <c r="L422" s="5"/>
      <c r="M422" s="5"/>
      <c r="AB422" s="139"/>
      <c r="AC422" s="139"/>
    </row>
    <row r="423" spans="10:29" ht="15.5" x14ac:dyDescent="0.35">
      <c r="J423" s="9"/>
      <c r="K423" s="5"/>
      <c r="L423" s="5"/>
      <c r="M423" s="5"/>
      <c r="AB423" s="139"/>
      <c r="AC423" s="139"/>
    </row>
    <row r="424" spans="10:29" ht="15.5" x14ac:dyDescent="0.35">
      <c r="J424" s="9"/>
      <c r="K424" s="5"/>
      <c r="L424" s="5"/>
      <c r="M424" s="5"/>
      <c r="AB424" s="139"/>
      <c r="AC424" s="139"/>
    </row>
    <row r="425" spans="10:29" ht="15.5" x14ac:dyDescent="0.35">
      <c r="J425" s="9"/>
      <c r="K425" s="5"/>
      <c r="L425" s="5"/>
      <c r="M425" s="5"/>
      <c r="AB425" s="139"/>
      <c r="AC425" s="139"/>
    </row>
    <row r="426" spans="10:29" ht="15.5" x14ac:dyDescent="0.35">
      <c r="J426" s="9"/>
      <c r="K426" s="5"/>
      <c r="L426" s="5"/>
      <c r="M426" s="5"/>
      <c r="AB426" s="139"/>
      <c r="AC426" s="139"/>
    </row>
    <row r="427" spans="10:29" ht="15.5" x14ac:dyDescent="0.35">
      <c r="J427" s="9"/>
      <c r="K427" s="5"/>
      <c r="L427" s="5"/>
      <c r="M427" s="5"/>
      <c r="AB427" s="139"/>
      <c r="AC427" s="139"/>
    </row>
    <row r="428" spans="10:29" ht="15.5" x14ac:dyDescent="0.35">
      <c r="J428" s="9"/>
      <c r="K428" s="5"/>
      <c r="L428" s="5"/>
      <c r="M428" s="5"/>
      <c r="AB428" s="139"/>
      <c r="AC428" s="139"/>
    </row>
    <row r="429" spans="10:29" ht="15.5" x14ac:dyDescent="0.35">
      <c r="J429" s="9"/>
      <c r="K429" s="5"/>
      <c r="L429" s="5"/>
      <c r="M429" s="5"/>
      <c r="AB429" s="139"/>
      <c r="AC429" s="139"/>
    </row>
    <row r="430" spans="10:29" ht="15.5" x14ac:dyDescent="0.35">
      <c r="J430" s="9"/>
      <c r="K430" s="5"/>
      <c r="L430" s="5"/>
      <c r="M430" s="5"/>
      <c r="AB430" s="139"/>
      <c r="AC430" s="139"/>
    </row>
    <row r="431" spans="10:29" ht="15.5" x14ac:dyDescent="0.35">
      <c r="J431" s="9"/>
      <c r="K431" s="5"/>
      <c r="L431" s="5"/>
      <c r="M431" s="5"/>
      <c r="AB431" s="139"/>
      <c r="AC431" s="139"/>
    </row>
    <row r="432" spans="10:29" ht="15.5" x14ac:dyDescent="0.35">
      <c r="J432" s="9"/>
      <c r="K432" s="5"/>
      <c r="L432" s="5"/>
      <c r="M432" s="5"/>
      <c r="AB432" s="139"/>
      <c r="AC432" s="139"/>
    </row>
    <row r="433" spans="10:29" ht="15.5" x14ac:dyDescent="0.35">
      <c r="J433" s="9"/>
      <c r="K433" s="5"/>
      <c r="L433" s="5"/>
      <c r="M433" s="5"/>
      <c r="AB433" s="139"/>
      <c r="AC433" s="139"/>
    </row>
    <row r="434" spans="10:29" ht="15.5" x14ac:dyDescent="0.35">
      <c r="J434" s="9"/>
      <c r="K434" s="5"/>
      <c r="L434" s="5"/>
      <c r="M434" s="5"/>
      <c r="AB434" s="139"/>
      <c r="AC434" s="139"/>
    </row>
    <row r="435" spans="10:29" ht="15.5" x14ac:dyDescent="0.35">
      <c r="J435" s="9"/>
      <c r="K435" s="5"/>
      <c r="L435" s="5"/>
      <c r="M435" s="5"/>
      <c r="AB435" s="139"/>
      <c r="AC435" s="139"/>
    </row>
    <row r="436" spans="10:29" ht="15.5" x14ac:dyDescent="0.35">
      <c r="J436" s="9"/>
      <c r="K436" s="5"/>
      <c r="L436" s="5"/>
      <c r="M436" s="5"/>
      <c r="AB436" s="139"/>
      <c r="AC436" s="139"/>
    </row>
    <row r="437" spans="10:29" ht="15.5" x14ac:dyDescent="0.35">
      <c r="J437" s="9"/>
      <c r="K437" s="5"/>
      <c r="L437" s="5"/>
      <c r="M437" s="5"/>
      <c r="AB437" s="139"/>
      <c r="AC437" s="139"/>
    </row>
    <row r="438" spans="10:29" ht="15.5" x14ac:dyDescent="0.35">
      <c r="J438" s="9"/>
      <c r="K438" s="5"/>
      <c r="L438" s="5"/>
      <c r="M438" s="5"/>
      <c r="AB438" s="139"/>
      <c r="AC438" s="139"/>
    </row>
    <row r="439" spans="10:29" ht="15.5" x14ac:dyDescent="0.35">
      <c r="J439" s="9"/>
      <c r="K439" s="5"/>
      <c r="L439" s="5"/>
      <c r="M439" s="5"/>
      <c r="AB439" s="139"/>
      <c r="AC439" s="139"/>
    </row>
    <row r="440" spans="10:29" ht="15.5" x14ac:dyDescent="0.35">
      <c r="J440" s="9"/>
      <c r="K440" s="5"/>
      <c r="L440" s="5"/>
      <c r="M440" s="5"/>
      <c r="AB440" s="139"/>
      <c r="AC440" s="139"/>
    </row>
    <row r="441" spans="10:29" ht="15.5" x14ac:dyDescent="0.35">
      <c r="J441" s="9"/>
      <c r="K441" s="5"/>
      <c r="L441" s="5"/>
      <c r="M441" s="5"/>
      <c r="AB441" s="139"/>
      <c r="AC441" s="139"/>
    </row>
    <row r="442" spans="10:29" ht="15.5" x14ac:dyDescent="0.35">
      <c r="J442" s="9"/>
      <c r="K442" s="5"/>
      <c r="L442" s="5"/>
      <c r="M442" s="5"/>
      <c r="AB442" s="139"/>
      <c r="AC442" s="139"/>
    </row>
    <row r="443" spans="10:29" ht="15.5" x14ac:dyDescent="0.35">
      <c r="J443" s="9"/>
      <c r="K443" s="5"/>
      <c r="L443" s="5"/>
      <c r="M443" s="5"/>
      <c r="AB443" s="139"/>
      <c r="AC443" s="139"/>
    </row>
    <row r="444" spans="10:29" ht="15.5" x14ac:dyDescent="0.35">
      <c r="J444" s="9"/>
      <c r="K444" s="5"/>
      <c r="L444" s="5"/>
      <c r="M444" s="5"/>
      <c r="AB444" s="139"/>
      <c r="AC444" s="139"/>
    </row>
    <row r="445" spans="10:29" ht="15.5" x14ac:dyDescent="0.35">
      <c r="J445" s="9"/>
      <c r="K445" s="5"/>
      <c r="L445" s="5"/>
      <c r="M445" s="5"/>
      <c r="AB445" s="139"/>
      <c r="AC445" s="139"/>
    </row>
    <row r="446" spans="10:29" ht="15.5" x14ac:dyDescent="0.35">
      <c r="J446" s="9"/>
      <c r="K446" s="5"/>
      <c r="L446" s="5"/>
      <c r="M446" s="5"/>
      <c r="AB446" s="139"/>
      <c r="AC446" s="139"/>
    </row>
    <row r="447" spans="10:29" ht="15.5" x14ac:dyDescent="0.35">
      <c r="J447" s="9"/>
      <c r="K447" s="5"/>
      <c r="L447" s="5"/>
      <c r="M447" s="5"/>
      <c r="AB447" s="139"/>
      <c r="AC447" s="139"/>
    </row>
    <row r="448" spans="10:29" ht="15.5" x14ac:dyDescent="0.35">
      <c r="J448" s="9"/>
      <c r="K448" s="5"/>
      <c r="L448" s="5"/>
      <c r="M448" s="5"/>
      <c r="AB448" s="139"/>
      <c r="AC448" s="139"/>
    </row>
    <row r="449" spans="10:29" ht="15.5" x14ac:dyDescent="0.35">
      <c r="J449" s="9"/>
      <c r="K449" s="5"/>
      <c r="L449" s="5"/>
      <c r="M449" s="5"/>
      <c r="AB449" s="139"/>
      <c r="AC449" s="139"/>
    </row>
    <row r="450" spans="10:29" ht="15.5" x14ac:dyDescent="0.35">
      <c r="J450" s="9"/>
      <c r="K450" s="5"/>
      <c r="L450" s="5"/>
      <c r="M450" s="5"/>
      <c r="AB450" s="139"/>
      <c r="AC450" s="139"/>
    </row>
    <row r="451" spans="10:29" ht="15.5" x14ac:dyDescent="0.35">
      <c r="J451" s="9"/>
      <c r="K451" s="5"/>
      <c r="L451" s="5"/>
      <c r="M451" s="5"/>
      <c r="AB451" s="139"/>
      <c r="AC451" s="139"/>
    </row>
    <row r="452" spans="10:29" ht="15.5" x14ac:dyDescent="0.35">
      <c r="J452" s="9"/>
      <c r="K452" s="5"/>
      <c r="L452" s="5"/>
      <c r="M452" s="5"/>
      <c r="AB452" s="139"/>
      <c r="AC452" s="139"/>
    </row>
    <row r="453" spans="10:29" ht="15.5" x14ac:dyDescent="0.35">
      <c r="J453" s="9"/>
      <c r="K453" s="5"/>
      <c r="L453" s="5"/>
      <c r="M453" s="5"/>
      <c r="AB453" s="139"/>
      <c r="AC453" s="139"/>
    </row>
    <row r="454" spans="10:29" ht="15.5" x14ac:dyDescent="0.35">
      <c r="J454" s="9"/>
      <c r="K454" s="5"/>
      <c r="L454" s="5"/>
      <c r="M454" s="5"/>
      <c r="AB454" s="139"/>
      <c r="AC454" s="139"/>
    </row>
    <row r="455" spans="10:29" ht="15.5" x14ac:dyDescent="0.35">
      <c r="J455" s="9"/>
      <c r="K455" s="5"/>
      <c r="L455" s="5"/>
      <c r="M455" s="5"/>
      <c r="AB455" s="139"/>
      <c r="AC455" s="139"/>
    </row>
    <row r="456" spans="10:29" ht="15.5" x14ac:dyDescent="0.35">
      <c r="J456" s="9"/>
      <c r="K456" s="5"/>
      <c r="L456" s="5"/>
      <c r="M456" s="5"/>
      <c r="AB456" s="139"/>
      <c r="AC456" s="139"/>
    </row>
    <row r="457" spans="10:29" ht="15.5" x14ac:dyDescent="0.35">
      <c r="J457" s="9"/>
      <c r="K457" s="5"/>
      <c r="L457" s="5"/>
      <c r="M457" s="5"/>
      <c r="AB457" s="139"/>
      <c r="AC457" s="139"/>
    </row>
    <row r="458" spans="10:29" ht="15.5" x14ac:dyDescent="0.35">
      <c r="J458" s="9"/>
      <c r="K458" s="5"/>
      <c r="L458" s="5"/>
      <c r="M458" s="5"/>
      <c r="AB458" s="139"/>
      <c r="AC458" s="139"/>
    </row>
    <row r="459" spans="10:29" ht="15.5" x14ac:dyDescent="0.35">
      <c r="J459" s="9"/>
      <c r="K459" s="5"/>
      <c r="L459" s="5"/>
      <c r="M459" s="5"/>
      <c r="AB459" s="139"/>
      <c r="AC459" s="139"/>
    </row>
    <row r="460" spans="10:29" ht="15.5" x14ac:dyDescent="0.35">
      <c r="J460" s="9"/>
      <c r="K460" s="5"/>
      <c r="L460" s="5"/>
      <c r="M460" s="5"/>
      <c r="AB460" s="139"/>
      <c r="AC460" s="139"/>
    </row>
    <row r="461" spans="10:29" ht="15.5" x14ac:dyDescent="0.35">
      <c r="J461" s="9"/>
      <c r="K461" s="5"/>
      <c r="L461" s="5"/>
      <c r="M461" s="5"/>
      <c r="AB461" s="139"/>
      <c r="AC461" s="139"/>
    </row>
    <row r="462" spans="10:29" ht="15.5" x14ac:dyDescent="0.35">
      <c r="J462" s="9"/>
      <c r="K462" s="5"/>
      <c r="L462" s="5"/>
      <c r="M462" s="5"/>
      <c r="AB462" s="139"/>
      <c r="AC462" s="139"/>
    </row>
    <row r="463" spans="10:29" ht="15.5" x14ac:dyDescent="0.35">
      <c r="J463" s="9"/>
      <c r="K463" s="5"/>
      <c r="L463" s="5"/>
      <c r="M463" s="5"/>
      <c r="AB463" s="139"/>
      <c r="AC463" s="139"/>
    </row>
    <row r="464" spans="10:29" ht="15.5" x14ac:dyDescent="0.35">
      <c r="J464" s="9"/>
      <c r="K464" s="5"/>
      <c r="L464" s="5"/>
      <c r="M464" s="5"/>
      <c r="AB464" s="139"/>
      <c r="AC464" s="139"/>
    </row>
    <row r="465" spans="10:29" ht="15.5" x14ac:dyDescent="0.35">
      <c r="J465" s="9"/>
      <c r="K465" s="5"/>
      <c r="L465" s="5"/>
      <c r="M465" s="5"/>
      <c r="AB465" s="139"/>
      <c r="AC465" s="139"/>
    </row>
    <row r="466" spans="10:29" ht="15.5" x14ac:dyDescent="0.35">
      <c r="J466" s="9"/>
      <c r="K466" s="5"/>
      <c r="L466" s="5"/>
      <c r="M466" s="5"/>
      <c r="AB466" s="139"/>
      <c r="AC466" s="139"/>
    </row>
    <row r="467" spans="10:29" ht="15.5" x14ac:dyDescent="0.35">
      <c r="J467" s="9"/>
      <c r="K467" s="5"/>
      <c r="L467" s="5"/>
      <c r="M467" s="5"/>
      <c r="AB467" s="139"/>
      <c r="AC467" s="139"/>
    </row>
    <row r="468" spans="10:29" ht="15.5" x14ac:dyDescent="0.35">
      <c r="J468" s="9"/>
      <c r="K468" s="5"/>
      <c r="L468" s="5"/>
      <c r="M468" s="5"/>
      <c r="AB468" s="139"/>
      <c r="AC468" s="139"/>
    </row>
    <row r="469" spans="10:29" ht="15.5" x14ac:dyDescent="0.35">
      <c r="J469" s="9"/>
      <c r="K469" s="5"/>
      <c r="L469" s="5"/>
      <c r="M469" s="5"/>
      <c r="AB469" s="139"/>
      <c r="AC469" s="139"/>
    </row>
    <row r="470" spans="10:29" ht="15.5" x14ac:dyDescent="0.35">
      <c r="J470" s="9"/>
      <c r="K470" s="5"/>
      <c r="L470" s="5"/>
      <c r="M470" s="5"/>
      <c r="AB470" s="139"/>
      <c r="AC470" s="139"/>
    </row>
    <row r="471" spans="10:29" ht="15.5" x14ac:dyDescent="0.35">
      <c r="J471" s="9"/>
      <c r="K471" s="5"/>
      <c r="L471" s="5"/>
      <c r="M471" s="5"/>
      <c r="AB471" s="139"/>
      <c r="AC471" s="139"/>
    </row>
    <row r="472" spans="10:29" ht="15.5" x14ac:dyDescent="0.35">
      <c r="J472" s="9"/>
      <c r="K472" s="5"/>
      <c r="L472" s="5"/>
      <c r="M472" s="5"/>
      <c r="AB472" s="139"/>
      <c r="AC472" s="139"/>
    </row>
    <row r="473" spans="10:29" ht="15.5" x14ac:dyDescent="0.35">
      <c r="J473" s="9"/>
      <c r="K473" s="5"/>
      <c r="L473" s="5"/>
      <c r="M473" s="5"/>
      <c r="AB473" s="139"/>
      <c r="AC473" s="139"/>
    </row>
    <row r="474" spans="10:29" ht="15.5" x14ac:dyDescent="0.35">
      <c r="J474" s="9"/>
      <c r="K474" s="5"/>
      <c r="L474" s="5"/>
      <c r="M474" s="5"/>
      <c r="AB474" s="139"/>
      <c r="AC474" s="139"/>
    </row>
    <row r="475" spans="10:29" ht="15.5" x14ac:dyDescent="0.35">
      <c r="J475" s="9"/>
      <c r="K475" s="5"/>
      <c r="L475" s="5"/>
      <c r="M475" s="5"/>
      <c r="AB475" s="139"/>
      <c r="AC475" s="139"/>
    </row>
    <row r="476" spans="10:29" ht="15.5" x14ac:dyDescent="0.35">
      <c r="J476" s="9"/>
      <c r="K476" s="5"/>
      <c r="L476" s="5"/>
      <c r="M476" s="5"/>
      <c r="AB476" s="139"/>
      <c r="AC476" s="139"/>
    </row>
    <row r="477" spans="10:29" ht="15.5" x14ac:dyDescent="0.35">
      <c r="J477" s="9"/>
      <c r="K477" s="5"/>
      <c r="L477" s="5"/>
      <c r="M477" s="5"/>
      <c r="AB477" s="139"/>
      <c r="AC477" s="139"/>
    </row>
    <row r="478" spans="10:29" ht="15.5" x14ac:dyDescent="0.35">
      <c r="J478" s="9"/>
      <c r="K478" s="5"/>
      <c r="L478" s="5"/>
      <c r="M478" s="5"/>
      <c r="AB478" s="139"/>
      <c r="AC478" s="139"/>
    </row>
    <row r="479" spans="10:29" ht="15.5" x14ac:dyDescent="0.35">
      <c r="J479" s="9"/>
      <c r="K479" s="5"/>
      <c r="L479" s="5"/>
      <c r="M479" s="5"/>
      <c r="AB479" s="139"/>
      <c r="AC479" s="139"/>
    </row>
    <row r="480" spans="10:29" ht="15.5" x14ac:dyDescent="0.35">
      <c r="J480" s="9"/>
      <c r="K480" s="5"/>
      <c r="L480" s="5"/>
      <c r="M480" s="5"/>
      <c r="AB480" s="139"/>
      <c r="AC480" s="139"/>
    </row>
    <row r="481" spans="10:29" ht="15.5" x14ac:dyDescent="0.35">
      <c r="J481" s="9"/>
      <c r="K481" s="5"/>
      <c r="L481" s="5"/>
      <c r="M481" s="5"/>
      <c r="AB481" s="139"/>
      <c r="AC481" s="139"/>
    </row>
    <row r="482" spans="10:29" ht="15.5" x14ac:dyDescent="0.35">
      <c r="J482" s="9"/>
      <c r="K482" s="5"/>
      <c r="L482" s="5"/>
      <c r="M482" s="5"/>
      <c r="AB482" s="139"/>
      <c r="AC482" s="139"/>
    </row>
    <row r="483" spans="10:29" ht="15.5" x14ac:dyDescent="0.35">
      <c r="J483" s="9"/>
      <c r="K483" s="5"/>
      <c r="L483" s="5"/>
      <c r="M483" s="5"/>
      <c r="AB483" s="139"/>
      <c r="AC483" s="139"/>
    </row>
    <row r="484" spans="10:29" ht="15.5" x14ac:dyDescent="0.35">
      <c r="J484" s="9"/>
      <c r="K484" s="5"/>
      <c r="L484" s="5"/>
      <c r="M484" s="5"/>
      <c r="AB484" s="139"/>
      <c r="AC484" s="139"/>
    </row>
    <row r="485" spans="10:29" ht="15.5" x14ac:dyDescent="0.35">
      <c r="J485" s="9"/>
      <c r="K485" s="5"/>
      <c r="L485" s="5"/>
      <c r="M485" s="5"/>
      <c r="AB485" s="139"/>
      <c r="AC485" s="139"/>
    </row>
    <row r="486" spans="10:29" ht="15.5" x14ac:dyDescent="0.35">
      <c r="J486" s="9"/>
      <c r="K486" s="5"/>
      <c r="L486" s="5"/>
      <c r="M486" s="5"/>
      <c r="AB486" s="139"/>
      <c r="AC486" s="139"/>
    </row>
    <row r="487" spans="10:29" ht="15.5" x14ac:dyDescent="0.35">
      <c r="J487" s="9"/>
      <c r="K487" s="5"/>
      <c r="L487" s="5"/>
      <c r="M487" s="5"/>
      <c r="AB487" s="139"/>
      <c r="AC487" s="139"/>
    </row>
    <row r="488" spans="10:29" ht="15.5" x14ac:dyDescent="0.35">
      <c r="J488" s="9"/>
      <c r="K488" s="5"/>
      <c r="L488" s="5"/>
      <c r="M488" s="5"/>
      <c r="AB488" s="139"/>
      <c r="AC488" s="139"/>
    </row>
    <row r="489" spans="10:29" ht="15.5" x14ac:dyDescent="0.35">
      <c r="J489" s="9"/>
      <c r="K489" s="5"/>
      <c r="L489" s="5"/>
      <c r="M489" s="5"/>
      <c r="AB489" s="139"/>
      <c r="AC489" s="139"/>
    </row>
    <row r="490" spans="10:29" ht="15.5" x14ac:dyDescent="0.35">
      <c r="J490" s="9"/>
      <c r="K490" s="5"/>
      <c r="L490" s="5"/>
      <c r="M490" s="5"/>
      <c r="AB490" s="139"/>
      <c r="AC490" s="139"/>
    </row>
    <row r="491" spans="10:29" ht="15.5" x14ac:dyDescent="0.35">
      <c r="J491" s="9"/>
      <c r="K491" s="5"/>
      <c r="L491" s="5"/>
      <c r="M491" s="5"/>
      <c r="AB491" s="139"/>
      <c r="AC491" s="139"/>
    </row>
    <row r="492" spans="10:29" ht="15.5" x14ac:dyDescent="0.35">
      <c r="J492" s="9"/>
      <c r="K492" s="5"/>
      <c r="L492" s="5"/>
      <c r="M492" s="5"/>
      <c r="AB492" s="139"/>
      <c r="AC492" s="139"/>
    </row>
    <row r="493" spans="10:29" ht="15.5" x14ac:dyDescent="0.35">
      <c r="J493" s="9"/>
      <c r="K493" s="5"/>
      <c r="L493" s="5"/>
      <c r="M493" s="5"/>
      <c r="AB493" s="139"/>
      <c r="AC493" s="139"/>
    </row>
    <row r="494" spans="10:29" ht="15.5" x14ac:dyDescent="0.35">
      <c r="J494" s="9"/>
      <c r="K494" s="5"/>
      <c r="L494" s="5"/>
      <c r="M494" s="5"/>
      <c r="AB494" s="139"/>
      <c r="AC494" s="139"/>
    </row>
    <row r="495" spans="10:29" ht="15.5" x14ac:dyDescent="0.35">
      <c r="J495" s="9"/>
      <c r="K495" s="5"/>
      <c r="L495" s="5"/>
      <c r="M495" s="5"/>
      <c r="AB495" s="139"/>
      <c r="AC495" s="139"/>
    </row>
    <row r="496" spans="10:29" ht="15.5" x14ac:dyDescent="0.35">
      <c r="J496" s="9"/>
      <c r="K496" s="5"/>
      <c r="L496" s="5"/>
      <c r="M496" s="5"/>
      <c r="AB496" s="139"/>
      <c r="AC496" s="139"/>
    </row>
    <row r="497" spans="10:29" ht="15.5" x14ac:dyDescent="0.35">
      <c r="J497" s="9"/>
      <c r="K497" s="5"/>
      <c r="L497" s="5"/>
      <c r="M497" s="5"/>
      <c r="AB497" s="139"/>
      <c r="AC497" s="139"/>
    </row>
    <row r="498" spans="10:29" ht="15.5" x14ac:dyDescent="0.35">
      <c r="J498" s="9"/>
      <c r="K498" s="5"/>
      <c r="L498" s="5"/>
      <c r="M498" s="5"/>
      <c r="AB498" s="139"/>
      <c r="AC498" s="139"/>
    </row>
    <row r="499" spans="10:29" ht="15.5" x14ac:dyDescent="0.35">
      <c r="J499" s="9"/>
      <c r="K499" s="5"/>
      <c r="L499" s="5"/>
      <c r="M499" s="5"/>
      <c r="AB499" s="139"/>
      <c r="AC499" s="139"/>
    </row>
    <row r="500" spans="10:29" ht="15.5" x14ac:dyDescent="0.35">
      <c r="J500" s="9"/>
      <c r="K500" s="5"/>
      <c r="L500" s="5"/>
      <c r="M500" s="5"/>
      <c r="AB500" s="139"/>
      <c r="AC500" s="139"/>
    </row>
    <row r="501" spans="10:29" ht="15.5" x14ac:dyDescent="0.35">
      <c r="J501" s="9"/>
      <c r="K501" s="5"/>
      <c r="L501" s="5"/>
      <c r="M501" s="5"/>
      <c r="AB501" s="139"/>
      <c r="AC501" s="139"/>
    </row>
    <row r="502" spans="10:29" ht="15.5" x14ac:dyDescent="0.35">
      <c r="J502" s="9"/>
      <c r="K502" s="5"/>
      <c r="L502" s="5"/>
      <c r="M502" s="5"/>
      <c r="AB502" s="139"/>
      <c r="AC502" s="139"/>
    </row>
    <row r="503" spans="10:29" ht="15.5" x14ac:dyDescent="0.35">
      <c r="J503" s="9"/>
      <c r="K503" s="5"/>
      <c r="L503" s="5"/>
      <c r="M503" s="5"/>
      <c r="AB503" s="139"/>
      <c r="AC503" s="139"/>
    </row>
    <row r="504" spans="10:29" ht="15.5" x14ac:dyDescent="0.35">
      <c r="J504" s="9"/>
      <c r="K504" s="5"/>
      <c r="L504" s="5"/>
      <c r="M504" s="5"/>
      <c r="AB504" s="139"/>
      <c r="AC504" s="139"/>
    </row>
    <row r="505" spans="10:29" ht="15.5" x14ac:dyDescent="0.35">
      <c r="J505" s="9"/>
      <c r="K505" s="5"/>
      <c r="L505" s="5"/>
      <c r="M505" s="5"/>
      <c r="AB505" s="139"/>
      <c r="AC505" s="139"/>
    </row>
    <row r="506" spans="10:29" ht="15.5" x14ac:dyDescent="0.35">
      <c r="J506" s="9"/>
      <c r="K506" s="5"/>
      <c r="L506" s="5"/>
      <c r="M506" s="5"/>
      <c r="AB506" s="139"/>
      <c r="AC506" s="139"/>
    </row>
    <row r="507" spans="10:29" ht="15.5" x14ac:dyDescent="0.35">
      <c r="J507" s="9"/>
      <c r="K507" s="5"/>
      <c r="L507" s="5"/>
      <c r="M507" s="5"/>
      <c r="AB507" s="139"/>
      <c r="AC507" s="139"/>
    </row>
    <row r="508" spans="10:29" ht="15.5" x14ac:dyDescent="0.35">
      <c r="J508" s="9"/>
      <c r="K508" s="5"/>
      <c r="L508" s="5"/>
      <c r="M508" s="5"/>
      <c r="AB508" s="139"/>
      <c r="AC508" s="139"/>
    </row>
    <row r="509" spans="10:29" ht="15.5" x14ac:dyDescent="0.35">
      <c r="J509" s="9"/>
      <c r="K509" s="5"/>
      <c r="L509" s="5"/>
      <c r="M509" s="5"/>
      <c r="AB509" s="139"/>
      <c r="AC509" s="139"/>
    </row>
    <row r="510" spans="10:29" ht="15.5" x14ac:dyDescent="0.35">
      <c r="J510" s="9"/>
      <c r="K510" s="5"/>
      <c r="L510" s="5"/>
      <c r="M510" s="5"/>
      <c r="AB510" s="139"/>
      <c r="AC510" s="139"/>
    </row>
    <row r="511" spans="10:29" ht="15.5" x14ac:dyDescent="0.35">
      <c r="J511" s="9"/>
      <c r="K511" s="5"/>
      <c r="L511" s="5"/>
      <c r="M511" s="5"/>
      <c r="AB511" s="139"/>
      <c r="AC511" s="139"/>
    </row>
    <row r="512" spans="10:29" ht="15.5" x14ac:dyDescent="0.35">
      <c r="J512" s="9"/>
      <c r="K512" s="5"/>
      <c r="L512" s="5"/>
      <c r="M512" s="5"/>
      <c r="AB512" s="139"/>
      <c r="AC512" s="139"/>
    </row>
    <row r="513" spans="10:29" ht="15.5" x14ac:dyDescent="0.35">
      <c r="J513" s="9"/>
      <c r="K513" s="5"/>
      <c r="L513" s="5"/>
      <c r="M513" s="5"/>
      <c r="AB513" s="139"/>
      <c r="AC513" s="139"/>
    </row>
    <row r="514" spans="10:29" ht="15.5" x14ac:dyDescent="0.35">
      <c r="J514" s="9"/>
      <c r="K514" s="5"/>
      <c r="L514" s="5"/>
      <c r="M514" s="5"/>
      <c r="AB514" s="139"/>
      <c r="AC514" s="139"/>
    </row>
    <row r="515" spans="10:29" ht="15.5" x14ac:dyDescent="0.35">
      <c r="J515" s="9"/>
      <c r="K515" s="5"/>
      <c r="L515" s="5"/>
      <c r="M515" s="5"/>
      <c r="AB515" s="139"/>
      <c r="AC515" s="139"/>
    </row>
    <row r="516" spans="10:29" ht="15.5" x14ac:dyDescent="0.35">
      <c r="J516" s="9"/>
      <c r="K516" s="5"/>
      <c r="L516" s="5"/>
      <c r="M516" s="5"/>
      <c r="AB516" s="139"/>
      <c r="AC516" s="139"/>
    </row>
    <row r="517" spans="10:29" ht="15.5" x14ac:dyDescent="0.35">
      <c r="J517" s="9"/>
      <c r="K517" s="5"/>
      <c r="L517" s="5"/>
      <c r="M517" s="5"/>
      <c r="AB517" s="139"/>
      <c r="AC517" s="139"/>
    </row>
    <row r="518" spans="10:29" ht="15.5" x14ac:dyDescent="0.35">
      <c r="J518" s="9"/>
      <c r="K518" s="5"/>
      <c r="L518" s="5"/>
      <c r="M518" s="5"/>
      <c r="AB518" s="139"/>
      <c r="AC518" s="139"/>
    </row>
    <row r="519" spans="10:29" ht="15.5" x14ac:dyDescent="0.35">
      <c r="J519" s="9"/>
      <c r="K519" s="5"/>
      <c r="L519" s="5"/>
      <c r="M519" s="5"/>
      <c r="AB519" s="139"/>
      <c r="AC519" s="139"/>
    </row>
    <row r="520" spans="10:29" ht="15.5" x14ac:dyDescent="0.35">
      <c r="J520" s="9"/>
      <c r="K520" s="5"/>
      <c r="L520" s="5"/>
      <c r="M520" s="5"/>
      <c r="AB520" s="139"/>
      <c r="AC520" s="139"/>
    </row>
    <row r="521" spans="10:29" ht="15.5" x14ac:dyDescent="0.35">
      <c r="J521" s="9"/>
      <c r="K521" s="5"/>
      <c r="L521" s="5"/>
      <c r="M521" s="5"/>
      <c r="AB521" s="139"/>
      <c r="AC521" s="139"/>
    </row>
    <row r="522" spans="10:29" ht="15.5" x14ac:dyDescent="0.35">
      <c r="J522" s="9"/>
      <c r="K522" s="5"/>
      <c r="L522" s="5"/>
      <c r="M522" s="5"/>
      <c r="AB522" s="139"/>
      <c r="AC522" s="139"/>
    </row>
    <row r="523" spans="10:29" ht="15.5" x14ac:dyDescent="0.35">
      <c r="J523" s="9"/>
      <c r="K523" s="5"/>
      <c r="L523" s="5"/>
      <c r="M523" s="5"/>
      <c r="AB523" s="139"/>
      <c r="AC523" s="139"/>
    </row>
    <row r="524" spans="10:29" ht="15.5" x14ac:dyDescent="0.35">
      <c r="J524" s="9"/>
      <c r="K524" s="5"/>
      <c r="L524" s="5"/>
      <c r="M524" s="5"/>
      <c r="AB524" s="139"/>
      <c r="AC524" s="139"/>
    </row>
    <row r="525" spans="10:29" ht="15.5" x14ac:dyDescent="0.35">
      <c r="J525" s="9"/>
      <c r="K525" s="5"/>
      <c r="L525" s="5"/>
      <c r="M525" s="5"/>
      <c r="AB525" s="139"/>
      <c r="AC525" s="139"/>
    </row>
    <row r="526" spans="10:29" ht="15.5" x14ac:dyDescent="0.35">
      <c r="J526" s="9"/>
      <c r="K526" s="5"/>
      <c r="L526" s="5"/>
      <c r="M526" s="5"/>
      <c r="AB526" s="139"/>
      <c r="AC526" s="139"/>
    </row>
    <row r="527" spans="10:29" ht="15.5" x14ac:dyDescent="0.35">
      <c r="J527" s="9"/>
      <c r="K527" s="5"/>
      <c r="L527" s="5"/>
      <c r="M527" s="5"/>
      <c r="AB527" s="139"/>
      <c r="AC527" s="139"/>
    </row>
    <row r="528" spans="10:29" ht="15.5" x14ac:dyDescent="0.35">
      <c r="J528" s="9"/>
      <c r="K528" s="5"/>
      <c r="L528" s="5"/>
      <c r="M528" s="5"/>
      <c r="AB528" s="139"/>
      <c r="AC528" s="139"/>
    </row>
    <row r="529" spans="10:29" ht="15.5" x14ac:dyDescent="0.35">
      <c r="J529" s="9"/>
      <c r="K529" s="5"/>
      <c r="L529" s="5"/>
      <c r="M529" s="5"/>
      <c r="AB529" s="139"/>
      <c r="AC529" s="139"/>
    </row>
    <row r="530" spans="10:29" ht="15.5" x14ac:dyDescent="0.35">
      <c r="J530" s="9"/>
      <c r="K530" s="5"/>
      <c r="L530" s="5"/>
      <c r="M530" s="5"/>
      <c r="AB530" s="139"/>
      <c r="AC530" s="139"/>
    </row>
    <row r="531" spans="10:29" ht="15.5" x14ac:dyDescent="0.35">
      <c r="J531" s="9"/>
      <c r="K531" s="5"/>
      <c r="L531" s="5"/>
      <c r="M531" s="5"/>
      <c r="AB531" s="139"/>
      <c r="AC531" s="139"/>
    </row>
    <row r="532" spans="10:29" ht="15.5" x14ac:dyDescent="0.35">
      <c r="J532" s="9"/>
      <c r="K532" s="5"/>
      <c r="L532" s="5"/>
      <c r="M532" s="5"/>
      <c r="AB532" s="139"/>
      <c r="AC532" s="139"/>
    </row>
    <row r="533" spans="10:29" ht="15.5" x14ac:dyDescent="0.35">
      <c r="J533" s="9"/>
      <c r="K533" s="5"/>
      <c r="L533" s="5"/>
      <c r="M533" s="5"/>
      <c r="AB533" s="139"/>
      <c r="AC533" s="139"/>
    </row>
    <row r="534" spans="10:29" ht="15.5" x14ac:dyDescent="0.35">
      <c r="J534" s="9"/>
      <c r="K534" s="5"/>
      <c r="L534" s="5"/>
      <c r="M534" s="5"/>
      <c r="AB534" s="139"/>
      <c r="AC534" s="139"/>
    </row>
    <row r="535" spans="10:29" ht="15.5" x14ac:dyDescent="0.35">
      <c r="J535" s="9"/>
      <c r="K535" s="5"/>
      <c r="L535" s="5"/>
      <c r="M535" s="5"/>
      <c r="AB535" s="139"/>
      <c r="AC535" s="139"/>
    </row>
    <row r="536" spans="10:29" ht="15.5" x14ac:dyDescent="0.35">
      <c r="J536" s="9"/>
      <c r="K536" s="5"/>
      <c r="L536" s="5"/>
      <c r="M536" s="5"/>
      <c r="AB536" s="139"/>
      <c r="AC536" s="139"/>
    </row>
    <row r="537" spans="10:29" ht="15.5" x14ac:dyDescent="0.35">
      <c r="J537" s="9"/>
      <c r="K537" s="5"/>
      <c r="L537" s="5"/>
      <c r="M537" s="5"/>
      <c r="AB537" s="139"/>
      <c r="AC537" s="139"/>
    </row>
    <row r="538" spans="10:29" ht="15.5" x14ac:dyDescent="0.35">
      <c r="J538" s="9"/>
      <c r="K538" s="5"/>
      <c r="L538" s="5"/>
      <c r="M538" s="5"/>
      <c r="AB538" s="139"/>
      <c r="AC538" s="139"/>
    </row>
    <row r="539" spans="10:29" ht="15.5" x14ac:dyDescent="0.35">
      <c r="J539" s="9"/>
      <c r="K539" s="5"/>
      <c r="L539" s="5"/>
      <c r="M539" s="5"/>
      <c r="AB539" s="139"/>
      <c r="AC539" s="139"/>
    </row>
    <row r="540" spans="10:29" ht="15.5" x14ac:dyDescent="0.35">
      <c r="J540" s="9"/>
      <c r="K540" s="5"/>
      <c r="L540" s="5"/>
      <c r="M540" s="5"/>
      <c r="AB540" s="139"/>
      <c r="AC540" s="139"/>
    </row>
    <row r="541" spans="10:29" ht="15.5" x14ac:dyDescent="0.35">
      <c r="J541" s="9"/>
      <c r="K541" s="5"/>
      <c r="L541" s="5"/>
      <c r="M541" s="5"/>
      <c r="AB541" s="139"/>
      <c r="AC541" s="139"/>
    </row>
    <row r="542" spans="10:29" ht="15.5" x14ac:dyDescent="0.35">
      <c r="J542" s="9"/>
      <c r="K542" s="5"/>
      <c r="L542" s="5"/>
      <c r="M542" s="5"/>
      <c r="AB542" s="139"/>
      <c r="AC542" s="139"/>
    </row>
    <row r="543" spans="10:29" ht="15.5" x14ac:dyDescent="0.35">
      <c r="J543" s="9"/>
      <c r="K543" s="5"/>
      <c r="L543" s="5"/>
      <c r="M543" s="5"/>
      <c r="AB543" s="139"/>
      <c r="AC543" s="139"/>
    </row>
    <row r="544" spans="10:29" ht="15.5" x14ac:dyDescent="0.35">
      <c r="J544" s="9"/>
      <c r="K544" s="5"/>
      <c r="L544" s="5"/>
      <c r="M544" s="5"/>
      <c r="AB544" s="139"/>
      <c r="AC544" s="139"/>
    </row>
    <row r="545" spans="10:29" ht="15.5" x14ac:dyDescent="0.35">
      <c r="J545" s="9"/>
      <c r="K545" s="5"/>
      <c r="L545" s="5"/>
      <c r="M545" s="5"/>
      <c r="AB545" s="139"/>
      <c r="AC545" s="139"/>
    </row>
    <row r="546" spans="10:29" ht="15.5" x14ac:dyDescent="0.35">
      <c r="J546" s="9"/>
      <c r="K546" s="5"/>
      <c r="L546" s="5"/>
      <c r="M546" s="5"/>
      <c r="AB546" s="139"/>
      <c r="AC546" s="139"/>
    </row>
    <row r="547" spans="10:29" ht="15.5" x14ac:dyDescent="0.35">
      <c r="J547" s="9"/>
      <c r="K547" s="5"/>
      <c r="L547" s="5"/>
      <c r="M547" s="5"/>
      <c r="AB547" s="139"/>
      <c r="AC547" s="139"/>
    </row>
    <row r="548" spans="10:29" ht="15.5" x14ac:dyDescent="0.35">
      <c r="J548" s="9"/>
      <c r="K548" s="5"/>
      <c r="L548" s="5"/>
      <c r="M548" s="5"/>
      <c r="AB548" s="139"/>
      <c r="AC548" s="139"/>
    </row>
    <row r="549" spans="10:29" ht="15.5" x14ac:dyDescent="0.35">
      <c r="J549" s="9"/>
      <c r="K549" s="5"/>
      <c r="L549" s="5"/>
      <c r="M549" s="5"/>
      <c r="AB549" s="139"/>
      <c r="AC549" s="139"/>
    </row>
    <row r="550" spans="10:29" ht="15.5" x14ac:dyDescent="0.35">
      <c r="J550" s="9"/>
      <c r="K550" s="5"/>
      <c r="L550" s="5"/>
      <c r="M550" s="5"/>
      <c r="AB550" s="139"/>
      <c r="AC550" s="139"/>
    </row>
    <row r="551" spans="10:29" ht="15.5" x14ac:dyDescent="0.35">
      <c r="J551" s="9"/>
      <c r="K551" s="5"/>
      <c r="L551" s="5"/>
      <c r="M551" s="5"/>
      <c r="AB551" s="139"/>
      <c r="AC551" s="139"/>
    </row>
    <row r="552" spans="10:29" ht="15.5" x14ac:dyDescent="0.35">
      <c r="J552" s="9"/>
      <c r="K552" s="5"/>
      <c r="L552" s="5"/>
      <c r="M552" s="5"/>
      <c r="AB552" s="139"/>
      <c r="AC552" s="139"/>
    </row>
    <row r="553" spans="10:29" ht="15.5" x14ac:dyDescent="0.35">
      <c r="J553" s="9"/>
      <c r="K553" s="5"/>
      <c r="L553" s="5"/>
      <c r="M553" s="5"/>
      <c r="AB553" s="139"/>
      <c r="AC553" s="139"/>
    </row>
    <row r="554" spans="10:29" ht="15.5" x14ac:dyDescent="0.35">
      <c r="J554" s="9"/>
      <c r="K554" s="5"/>
      <c r="L554" s="5"/>
      <c r="M554" s="5"/>
      <c r="AB554" s="139"/>
      <c r="AC554" s="139"/>
    </row>
    <row r="555" spans="10:29" ht="15.5" x14ac:dyDescent="0.35">
      <c r="J555" s="9"/>
      <c r="K555" s="5"/>
      <c r="L555" s="5"/>
      <c r="M555" s="5"/>
      <c r="AB555" s="139"/>
      <c r="AC555" s="139"/>
    </row>
    <row r="556" spans="10:29" ht="15.5" x14ac:dyDescent="0.35">
      <c r="J556" s="9"/>
      <c r="K556" s="5"/>
      <c r="L556" s="5"/>
      <c r="M556" s="5"/>
      <c r="AB556" s="139"/>
      <c r="AC556" s="139"/>
    </row>
    <row r="557" spans="10:29" ht="15.5" x14ac:dyDescent="0.35">
      <c r="J557" s="9"/>
      <c r="K557" s="5"/>
      <c r="L557" s="5"/>
      <c r="M557" s="5"/>
      <c r="AB557" s="139"/>
      <c r="AC557" s="139"/>
    </row>
    <row r="558" spans="10:29" ht="15.5" x14ac:dyDescent="0.35">
      <c r="J558" s="9"/>
      <c r="K558" s="5"/>
      <c r="L558" s="5"/>
      <c r="M558" s="5"/>
      <c r="AB558" s="139"/>
      <c r="AC558" s="139"/>
    </row>
    <row r="559" spans="10:29" ht="15.5" x14ac:dyDescent="0.35">
      <c r="J559" s="9"/>
      <c r="K559" s="5"/>
      <c r="L559" s="5"/>
      <c r="M559" s="5"/>
      <c r="AB559" s="139"/>
      <c r="AC559" s="139"/>
    </row>
    <row r="560" spans="10:29" ht="15.5" x14ac:dyDescent="0.35">
      <c r="J560" s="9"/>
      <c r="K560" s="5"/>
      <c r="L560" s="5"/>
      <c r="M560" s="5"/>
      <c r="AB560" s="139"/>
      <c r="AC560" s="139"/>
    </row>
    <row r="561" spans="10:29" ht="15.5" x14ac:dyDescent="0.35">
      <c r="J561" s="9"/>
      <c r="K561" s="5"/>
      <c r="L561" s="5"/>
      <c r="M561" s="5"/>
      <c r="AB561" s="139"/>
      <c r="AC561" s="139"/>
    </row>
    <row r="562" spans="10:29" ht="15.5" x14ac:dyDescent="0.35">
      <c r="J562" s="9"/>
      <c r="K562" s="5"/>
      <c r="L562" s="5"/>
      <c r="M562" s="5"/>
      <c r="AB562" s="139"/>
      <c r="AC562" s="139"/>
    </row>
    <row r="563" spans="10:29" ht="15.5" x14ac:dyDescent="0.35">
      <c r="J563" s="9"/>
      <c r="K563" s="5"/>
      <c r="L563" s="5"/>
      <c r="M563" s="5"/>
      <c r="AB563" s="139"/>
      <c r="AC563" s="139"/>
    </row>
    <row r="564" spans="10:29" ht="15.5" x14ac:dyDescent="0.35">
      <c r="J564" s="9"/>
      <c r="K564" s="5"/>
      <c r="L564" s="5"/>
      <c r="M564" s="5"/>
      <c r="AB564" s="139"/>
      <c r="AC564" s="139"/>
    </row>
    <row r="565" spans="10:29" ht="15.5" x14ac:dyDescent="0.35">
      <c r="J565" s="9"/>
      <c r="K565" s="5"/>
      <c r="L565" s="5"/>
      <c r="M565" s="5"/>
      <c r="AB565" s="139"/>
      <c r="AC565" s="139"/>
    </row>
    <row r="566" spans="10:29" ht="15.5" x14ac:dyDescent="0.35">
      <c r="J566" s="9"/>
      <c r="K566" s="5"/>
      <c r="L566" s="5"/>
      <c r="M566" s="5"/>
      <c r="AB566" s="139"/>
      <c r="AC566" s="139"/>
    </row>
    <row r="567" spans="10:29" ht="15.5" x14ac:dyDescent="0.35">
      <c r="J567" s="9"/>
      <c r="K567" s="5"/>
      <c r="L567" s="5"/>
      <c r="M567" s="5"/>
      <c r="AB567" s="139"/>
      <c r="AC567" s="139"/>
    </row>
    <row r="568" spans="10:29" ht="15.5" x14ac:dyDescent="0.35">
      <c r="J568" s="9"/>
      <c r="K568" s="5"/>
      <c r="L568" s="5"/>
      <c r="M568" s="5"/>
      <c r="AB568" s="139"/>
      <c r="AC568" s="139"/>
    </row>
    <row r="569" spans="10:29" ht="15.5" x14ac:dyDescent="0.35">
      <c r="J569" s="9"/>
      <c r="K569" s="5"/>
      <c r="L569" s="5"/>
      <c r="M569" s="5"/>
      <c r="AB569" s="139"/>
      <c r="AC569" s="139"/>
    </row>
    <row r="570" spans="10:29" ht="15.5" x14ac:dyDescent="0.35">
      <c r="J570" s="9"/>
      <c r="K570" s="5"/>
      <c r="L570" s="5"/>
      <c r="M570" s="5"/>
      <c r="AB570" s="139"/>
      <c r="AC570" s="139"/>
    </row>
    <row r="571" spans="10:29" ht="15.5" x14ac:dyDescent="0.35">
      <c r="J571" s="9"/>
      <c r="K571" s="5"/>
      <c r="L571" s="5"/>
      <c r="M571" s="5"/>
      <c r="AB571" s="139"/>
      <c r="AC571" s="139"/>
    </row>
    <row r="572" spans="10:29" ht="15.5" x14ac:dyDescent="0.35">
      <c r="J572" s="9"/>
      <c r="K572" s="5"/>
      <c r="L572" s="5"/>
      <c r="M572" s="5"/>
      <c r="AB572" s="139"/>
      <c r="AC572" s="139"/>
    </row>
    <row r="573" spans="10:29" ht="15.5" x14ac:dyDescent="0.35">
      <c r="J573" s="9"/>
      <c r="K573" s="5"/>
      <c r="L573" s="5"/>
      <c r="M573" s="5"/>
      <c r="AB573" s="139"/>
      <c r="AC573" s="139"/>
    </row>
    <row r="574" spans="10:29" ht="15.5" x14ac:dyDescent="0.35">
      <c r="J574" s="9"/>
      <c r="K574" s="5"/>
      <c r="L574" s="5"/>
      <c r="M574" s="5"/>
      <c r="AB574" s="139"/>
      <c r="AC574" s="139"/>
    </row>
    <row r="575" spans="10:29" ht="15.5" x14ac:dyDescent="0.35">
      <c r="J575" s="9"/>
      <c r="K575" s="5"/>
      <c r="L575" s="5"/>
      <c r="M575" s="5"/>
      <c r="AB575" s="139"/>
      <c r="AC575" s="139"/>
    </row>
    <row r="576" spans="10:29" ht="15.5" x14ac:dyDescent="0.35">
      <c r="J576" s="9"/>
      <c r="K576" s="5"/>
      <c r="L576" s="5"/>
      <c r="M576" s="5"/>
      <c r="AB576" s="139"/>
      <c r="AC576" s="139"/>
    </row>
    <row r="577" spans="10:29" ht="15.5" x14ac:dyDescent="0.35">
      <c r="J577" s="9"/>
      <c r="K577" s="5"/>
      <c r="L577" s="5"/>
      <c r="M577" s="5"/>
      <c r="AB577" s="139"/>
      <c r="AC577" s="139"/>
    </row>
    <row r="578" spans="10:29" ht="15.5" x14ac:dyDescent="0.35">
      <c r="J578" s="9"/>
      <c r="K578" s="5"/>
      <c r="L578" s="5"/>
      <c r="M578" s="5"/>
      <c r="AB578" s="139"/>
      <c r="AC578" s="139"/>
    </row>
    <row r="579" spans="10:29" ht="15.5" x14ac:dyDescent="0.35">
      <c r="J579" s="9"/>
      <c r="K579" s="5"/>
      <c r="L579" s="5"/>
      <c r="M579" s="5"/>
      <c r="AB579" s="139"/>
      <c r="AC579" s="139"/>
    </row>
    <row r="580" spans="10:29" ht="15.5" x14ac:dyDescent="0.35">
      <c r="J580" s="9"/>
      <c r="K580" s="5"/>
      <c r="L580" s="5"/>
      <c r="M580" s="5"/>
      <c r="AB580" s="139"/>
      <c r="AC580" s="139"/>
    </row>
    <row r="581" spans="10:29" ht="15.5" x14ac:dyDescent="0.35">
      <c r="J581" s="9"/>
      <c r="K581" s="5"/>
      <c r="L581" s="5"/>
      <c r="M581" s="5"/>
      <c r="AB581" s="139"/>
      <c r="AC581" s="139"/>
    </row>
    <row r="582" spans="10:29" ht="15.5" x14ac:dyDescent="0.35">
      <c r="J582" s="9"/>
      <c r="K582" s="5"/>
      <c r="L582" s="5"/>
      <c r="M582" s="5"/>
      <c r="AB582" s="139"/>
      <c r="AC582" s="139"/>
    </row>
    <row r="583" spans="10:29" ht="15.5" x14ac:dyDescent="0.35">
      <c r="J583" s="9"/>
      <c r="K583" s="5"/>
      <c r="L583" s="5"/>
      <c r="M583" s="5"/>
      <c r="AB583" s="139"/>
      <c r="AC583" s="139"/>
    </row>
    <row r="584" spans="10:29" ht="15.5" x14ac:dyDescent="0.35">
      <c r="J584" s="9"/>
      <c r="K584" s="5"/>
      <c r="L584" s="5"/>
      <c r="M584" s="5"/>
      <c r="AB584" s="139"/>
      <c r="AC584" s="139"/>
    </row>
    <row r="585" spans="10:29" ht="15.5" x14ac:dyDescent="0.35">
      <c r="J585" s="9"/>
      <c r="K585" s="5"/>
      <c r="L585" s="5"/>
      <c r="M585" s="5"/>
      <c r="AB585" s="139"/>
      <c r="AC585" s="139"/>
    </row>
    <row r="586" spans="10:29" ht="15.5" x14ac:dyDescent="0.35">
      <c r="J586" s="9"/>
      <c r="K586" s="5"/>
      <c r="L586" s="5"/>
      <c r="M586" s="5"/>
      <c r="AB586" s="139"/>
      <c r="AC586" s="139"/>
    </row>
    <row r="587" spans="10:29" ht="15.5" x14ac:dyDescent="0.35">
      <c r="J587" s="9"/>
      <c r="K587" s="5"/>
      <c r="L587" s="5"/>
      <c r="M587" s="5"/>
      <c r="AB587" s="139"/>
      <c r="AC587" s="139"/>
    </row>
    <row r="588" spans="10:29" ht="15.5" x14ac:dyDescent="0.35">
      <c r="J588" s="9"/>
      <c r="K588" s="5"/>
      <c r="L588" s="5"/>
      <c r="M588" s="5"/>
      <c r="AB588" s="139"/>
      <c r="AC588" s="139"/>
    </row>
    <row r="589" spans="10:29" ht="15.5" x14ac:dyDescent="0.35">
      <c r="J589" s="9"/>
      <c r="K589" s="5"/>
      <c r="L589" s="5"/>
      <c r="M589" s="5"/>
      <c r="AB589" s="139"/>
      <c r="AC589" s="139"/>
    </row>
    <row r="590" spans="10:29" ht="15.5" x14ac:dyDescent="0.35">
      <c r="J590" s="9"/>
      <c r="K590" s="5"/>
      <c r="L590" s="5"/>
      <c r="M590" s="5"/>
      <c r="AB590" s="139"/>
      <c r="AC590" s="139"/>
    </row>
    <row r="591" spans="10:29" ht="15.5" x14ac:dyDescent="0.35">
      <c r="J591" s="9"/>
      <c r="K591" s="5"/>
      <c r="L591" s="5"/>
      <c r="M591" s="5"/>
      <c r="AB591" s="139"/>
      <c r="AC591" s="139"/>
    </row>
    <row r="592" spans="10:29" ht="15.5" x14ac:dyDescent="0.35">
      <c r="J592" s="9"/>
      <c r="K592" s="5"/>
      <c r="L592" s="5"/>
      <c r="M592" s="5"/>
      <c r="AB592" s="139"/>
      <c r="AC592" s="139"/>
    </row>
    <row r="593" spans="10:29" ht="15.5" x14ac:dyDescent="0.35">
      <c r="J593" s="9"/>
      <c r="K593" s="5"/>
      <c r="L593" s="5"/>
      <c r="M593" s="5"/>
      <c r="AB593" s="139"/>
      <c r="AC593" s="139"/>
    </row>
    <row r="594" spans="10:29" ht="15.5" x14ac:dyDescent="0.35">
      <c r="J594" s="9"/>
      <c r="K594" s="5"/>
      <c r="L594" s="5"/>
      <c r="M594" s="5"/>
      <c r="AB594" s="139"/>
      <c r="AC594" s="139"/>
    </row>
    <row r="595" spans="10:29" ht="15.5" x14ac:dyDescent="0.35">
      <c r="J595" s="9"/>
      <c r="K595" s="5"/>
      <c r="L595" s="5"/>
      <c r="M595" s="5"/>
      <c r="AB595" s="139"/>
      <c r="AC595" s="139"/>
    </row>
    <row r="596" spans="10:29" ht="15.5" x14ac:dyDescent="0.35">
      <c r="J596" s="9"/>
      <c r="K596" s="5"/>
      <c r="L596" s="5"/>
      <c r="M596" s="5"/>
      <c r="AB596" s="139"/>
      <c r="AC596" s="139"/>
    </row>
    <row r="597" spans="10:29" ht="15.5" x14ac:dyDescent="0.35">
      <c r="J597" s="9"/>
      <c r="K597" s="5"/>
      <c r="L597" s="5"/>
      <c r="M597" s="5"/>
      <c r="AB597" s="139"/>
      <c r="AC597" s="139"/>
    </row>
    <row r="598" spans="10:29" ht="15.5" x14ac:dyDescent="0.35">
      <c r="J598" s="9"/>
      <c r="K598" s="5"/>
      <c r="L598" s="5"/>
      <c r="M598" s="5"/>
      <c r="AB598" s="139"/>
      <c r="AC598" s="139"/>
    </row>
    <row r="599" spans="10:29" ht="15.5" x14ac:dyDescent="0.35">
      <c r="J599" s="9"/>
      <c r="K599" s="5"/>
      <c r="L599" s="5"/>
      <c r="M599" s="5"/>
      <c r="AB599" s="139"/>
      <c r="AC599" s="139"/>
    </row>
    <row r="600" spans="10:29" ht="15.5" x14ac:dyDescent="0.35">
      <c r="J600" s="9"/>
      <c r="K600" s="5"/>
      <c r="L600" s="5"/>
      <c r="M600" s="5"/>
      <c r="AB600" s="139"/>
      <c r="AC600" s="139"/>
    </row>
    <row r="601" spans="10:29" ht="15.5" x14ac:dyDescent="0.35">
      <c r="J601" s="9"/>
      <c r="K601" s="5"/>
      <c r="L601" s="5"/>
      <c r="M601" s="5"/>
      <c r="AB601" s="139"/>
      <c r="AC601" s="139"/>
    </row>
    <row r="602" spans="10:29" ht="15.5" x14ac:dyDescent="0.35">
      <c r="J602" s="9"/>
      <c r="K602" s="5"/>
      <c r="L602" s="5"/>
      <c r="M602" s="5"/>
      <c r="AB602" s="139"/>
      <c r="AC602" s="139"/>
    </row>
    <row r="603" spans="10:29" ht="15.5" x14ac:dyDescent="0.35">
      <c r="J603" s="9"/>
      <c r="K603" s="5"/>
      <c r="L603" s="5"/>
      <c r="M603" s="5"/>
      <c r="AB603" s="139"/>
      <c r="AC603" s="139"/>
    </row>
    <row r="604" spans="10:29" ht="15.5" x14ac:dyDescent="0.35">
      <c r="J604" s="9"/>
      <c r="K604" s="5"/>
      <c r="L604" s="5"/>
      <c r="M604" s="5"/>
      <c r="AB604" s="139"/>
      <c r="AC604" s="139"/>
    </row>
    <row r="605" spans="10:29" ht="15.5" x14ac:dyDescent="0.35">
      <c r="J605" s="9"/>
      <c r="K605" s="5"/>
      <c r="L605" s="5"/>
      <c r="M605" s="5"/>
      <c r="AB605" s="139"/>
      <c r="AC605" s="139"/>
    </row>
    <row r="606" spans="10:29" ht="15.5" x14ac:dyDescent="0.35">
      <c r="J606" s="9"/>
      <c r="K606" s="5"/>
      <c r="L606" s="5"/>
      <c r="M606" s="5"/>
      <c r="AB606" s="139"/>
      <c r="AC606" s="139"/>
    </row>
    <row r="607" spans="10:29" ht="15.5" x14ac:dyDescent="0.35">
      <c r="J607" s="9"/>
      <c r="K607" s="5"/>
      <c r="L607" s="5"/>
      <c r="M607" s="5"/>
      <c r="AB607" s="139"/>
      <c r="AC607" s="139"/>
    </row>
    <row r="608" spans="10:29" ht="15.5" x14ac:dyDescent="0.35">
      <c r="J608" s="9"/>
      <c r="K608" s="5"/>
      <c r="L608" s="5"/>
      <c r="M608" s="5"/>
      <c r="AB608" s="139"/>
      <c r="AC608" s="139"/>
    </row>
    <row r="609" spans="10:29" ht="15.5" x14ac:dyDescent="0.35">
      <c r="J609" s="9"/>
      <c r="K609" s="5"/>
      <c r="L609" s="5"/>
      <c r="M609" s="5"/>
      <c r="AB609" s="139"/>
      <c r="AC609" s="139"/>
    </row>
    <row r="610" spans="10:29" ht="15.5" x14ac:dyDescent="0.35">
      <c r="J610" s="9"/>
      <c r="K610" s="5"/>
      <c r="L610" s="5"/>
      <c r="M610" s="5"/>
      <c r="AB610" s="139"/>
      <c r="AC610" s="139"/>
    </row>
    <row r="611" spans="10:29" ht="15.5" x14ac:dyDescent="0.35">
      <c r="J611" s="9"/>
      <c r="K611" s="5"/>
      <c r="L611" s="5"/>
      <c r="M611" s="5"/>
      <c r="AB611" s="139"/>
      <c r="AC611" s="139"/>
    </row>
    <row r="612" spans="10:29" ht="15.5" x14ac:dyDescent="0.35">
      <c r="J612" s="9"/>
      <c r="K612" s="5"/>
      <c r="L612" s="5"/>
      <c r="M612" s="5"/>
      <c r="AB612" s="139"/>
      <c r="AC612" s="139"/>
    </row>
    <row r="613" spans="10:29" ht="15.5" x14ac:dyDescent="0.35">
      <c r="J613" s="9"/>
      <c r="K613" s="5"/>
      <c r="L613" s="5"/>
      <c r="M613" s="5"/>
      <c r="AB613" s="139"/>
      <c r="AC613" s="139"/>
    </row>
    <row r="614" spans="10:29" ht="15.5" x14ac:dyDescent="0.35">
      <c r="J614" s="9"/>
      <c r="K614" s="5"/>
      <c r="L614" s="5"/>
      <c r="M614" s="5"/>
      <c r="AB614" s="139"/>
      <c r="AC614" s="139"/>
    </row>
    <row r="615" spans="10:29" ht="15.5" x14ac:dyDescent="0.35">
      <c r="J615" s="9"/>
      <c r="K615" s="5"/>
      <c r="L615" s="5"/>
      <c r="M615" s="5"/>
      <c r="AB615" s="139"/>
      <c r="AC615" s="139"/>
    </row>
    <row r="616" spans="10:29" ht="15.5" x14ac:dyDescent="0.35">
      <c r="J616" s="9"/>
      <c r="K616" s="5"/>
      <c r="L616" s="5"/>
      <c r="M616" s="5"/>
      <c r="AB616" s="139"/>
      <c r="AC616" s="139"/>
    </row>
    <row r="617" spans="10:29" ht="15.5" x14ac:dyDescent="0.35">
      <c r="J617" s="9"/>
      <c r="K617" s="5"/>
      <c r="L617" s="5"/>
      <c r="M617" s="5"/>
      <c r="AB617" s="139"/>
      <c r="AC617" s="139"/>
    </row>
    <row r="618" spans="10:29" ht="15.5" x14ac:dyDescent="0.35">
      <c r="J618" s="9"/>
      <c r="K618" s="5"/>
      <c r="L618" s="5"/>
      <c r="M618" s="5"/>
      <c r="AB618" s="139"/>
      <c r="AC618" s="139"/>
    </row>
    <row r="619" spans="10:29" ht="15.5" x14ac:dyDescent="0.35">
      <c r="J619" s="9"/>
      <c r="K619" s="5"/>
      <c r="L619" s="5"/>
      <c r="M619" s="5"/>
      <c r="AB619" s="139"/>
      <c r="AC619" s="139"/>
    </row>
    <row r="620" spans="10:29" ht="15.5" x14ac:dyDescent="0.35">
      <c r="J620" s="9"/>
      <c r="K620" s="5"/>
      <c r="L620" s="5"/>
      <c r="M620" s="5"/>
      <c r="AB620" s="139"/>
      <c r="AC620" s="139"/>
    </row>
    <row r="621" spans="10:29" ht="15.5" x14ac:dyDescent="0.35">
      <c r="J621" s="9"/>
      <c r="K621" s="5"/>
      <c r="L621" s="5"/>
      <c r="M621" s="5"/>
      <c r="AB621" s="139"/>
      <c r="AC621" s="139"/>
    </row>
    <row r="622" spans="10:29" ht="15.5" x14ac:dyDescent="0.35">
      <c r="J622" s="9"/>
      <c r="K622" s="5"/>
      <c r="L622" s="5"/>
      <c r="M622" s="5"/>
      <c r="AB622" s="139"/>
      <c r="AC622" s="139"/>
    </row>
    <row r="623" spans="10:29" ht="15.5" x14ac:dyDescent="0.35">
      <c r="J623" s="9"/>
      <c r="K623" s="5"/>
      <c r="L623" s="5"/>
      <c r="M623" s="5"/>
      <c r="AB623" s="139"/>
      <c r="AC623" s="139"/>
    </row>
    <row r="624" spans="10:29" ht="15.5" x14ac:dyDescent="0.35">
      <c r="J624" s="9"/>
      <c r="K624" s="5"/>
      <c r="L624" s="5"/>
      <c r="M624" s="5"/>
      <c r="AB624" s="139"/>
      <c r="AC624" s="139"/>
    </row>
    <row r="625" spans="10:29" ht="15.5" x14ac:dyDescent="0.35">
      <c r="J625" s="9"/>
      <c r="K625" s="5"/>
      <c r="L625" s="5"/>
      <c r="M625" s="5"/>
      <c r="AB625" s="139"/>
      <c r="AC625" s="139"/>
    </row>
    <row r="626" spans="10:29" ht="15.5" x14ac:dyDescent="0.35">
      <c r="J626" s="9"/>
      <c r="K626" s="5"/>
      <c r="L626" s="5"/>
      <c r="M626" s="5"/>
      <c r="AB626" s="139"/>
      <c r="AC626" s="139"/>
    </row>
    <row r="627" spans="10:29" ht="15.5" x14ac:dyDescent="0.35">
      <c r="J627" s="9"/>
      <c r="K627" s="5"/>
      <c r="L627" s="5"/>
      <c r="M627" s="5"/>
      <c r="AB627" s="139"/>
      <c r="AC627" s="139"/>
    </row>
    <row r="628" spans="10:29" ht="15.5" x14ac:dyDescent="0.35">
      <c r="J628" s="9"/>
      <c r="K628" s="5"/>
      <c r="L628" s="5"/>
      <c r="M628" s="5"/>
      <c r="AB628" s="139"/>
      <c r="AC628" s="139"/>
    </row>
    <row r="629" spans="10:29" ht="15.5" x14ac:dyDescent="0.35">
      <c r="J629" s="9"/>
      <c r="K629" s="5"/>
      <c r="L629" s="5"/>
      <c r="M629" s="5"/>
      <c r="AB629" s="139"/>
      <c r="AC629" s="139"/>
    </row>
    <row r="630" spans="10:29" ht="15.5" x14ac:dyDescent="0.35">
      <c r="J630" s="9"/>
      <c r="K630" s="5"/>
      <c r="L630" s="5"/>
      <c r="M630" s="5"/>
      <c r="AB630" s="139"/>
      <c r="AC630" s="139"/>
    </row>
    <row r="631" spans="10:29" ht="15.5" x14ac:dyDescent="0.35">
      <c r="J631" s="9"/>
      <c r="K631" s="5"/>
      <c r="L631" s="5"/>
      <c r="M631" s="5"/>
      <c r="AB631" s="139"/>
      <c r="AC631" s="139"/>
    </row>
    <row r="632" spans="10:29" ht="15.5" x14ac:dyDescent="0.35">
      <c r="J632" s="9"/>
      <c r="K632" s="5"/>
      <c r="L632" s="5"/>
      <c r="M632" s="5"/>
      <c r="AB632" s="139"/>
      <c r="AC632" s="139"/>
    </row>
    <row r="633" spans="10:29" ht="15.5" x14ac:dyDescent="0.35">
      <c r="J633" s="9"/>
      <c r="K633" s="5"/>
      <c r="L633" s="5"/>
      <c r="M633" s="5"/>
      <c r="AB633" s="139"/>
      <c r="AC633" s="139"/>
    </row>
    <row r="634" spans="10:29" ht="15.5" x14ac:dyDescent="0.35">
      <c r="J634" s="9"/>
      <c r="K634" s="5"/>
      <c r="L634" s="5"/>
      <c r="M634" s="5"/>
      <c r="AB634" s="139"/>
      <c r="AC634" s="139"/>
    </row>
    <row r="635" spans="10:29" ht="15.5" x14ac:dyDescent="0.35">
      <c r="J635" s="9"/>
      <c r="K635" s="5"/>
      <c r="L635" s="5"/>
      <c r="M635" s="5"/>
      <c r="AB635" s="139"/>
      <c r="AC635" s="139"/>
    </row>
    <row r="636" spans="10:29" ht="15.5" x14ac:dyDescent="0.35">
      <c r="J636" s="9"/>
      <c r="K636" s="5"/>
      <c r="L636" s="5"/>
      <c r="M636" s="5"/>
      <c r="AB636" s="139"/>
      <c r="AC636" s="139"/>
    </row>
    <row r="637" spans="10:29" ht="15.5" x14ac:dyDescent="0.35">
      <c r="J637" s="9"/>
      <c r="K637" s="5"/>
      <c r="L637" s="5"/>
      <c r="M637" s="5"/>
      <c r="AB637" s="139"/>
      <c r="AC637" s="139"/>
    </row>
    <row r="638" spans="10:29" ht="15.5" x14ac:dyDescent="0.35">
      <c r="J638" s="9"/>
      <c r="K638" s="5"/>
      <c r="L638" s="5"/>
      <c r="M638" s="5"/>
      <c r="AB638" s="139"/>
      <c r="AC638" s="139"/>
    </row>
    <row r="639" spans="10:29" ht="15.5" x14ac:dyDescent="0.35">
      <c r="J639" s="9"/>
      <c r="K639" s="5"/>
      <c r="L639" s="5"/>
      <c r="M639" s="5"/>
      <c r="AB639" s="139"/>
      <c r="AC639" s="139"/>
    </row>
    <row r="640" spans="10:29" ht="15.5" x14ac:dyDescent="0.35">
      <c r="J640" s="9"/>
      <c r="K640" s="5"/>
      <c r="L640" s="5"/>
      <c r="M640" s="5"/>
      <c r="AB640" s="139"/>
      <c r="AC640" s="139"/>
    </row>
    <row r="641" spans="10:29" ht="15.5" x14ac:dyDescent="0.35">
      <c r="J641" s="9"/>
      <c r="K641" s="5"/>
      <c r="L641" s="5"/>
      <c r="M641" s="5"/>
      <c r="AB641" s="139"/>
      <c r="AC641" s="139"/>
    </row>
    <row r="642" spans="10:29" ht="15.5" x14ac:dyDescent="0.35">
      <c r="J642" s="9"/>
      <c r="K642" s="5"/>
      <c r="L642" s="5"/>
      <c r="M642" s="5"/>
      <c r="AB642" s="139"/>
      <c r="AC642" s="139"/>
    </row>
    <row r="643" spans="10:29" ht="15.5" x14ac:dyDescent="0.35">
      <c r="J643" s="9"/>
      <c r="K643" s="5"/>
      <c r="L643" s="5"/>
      <c r="M643" s="5"/>
      <c r="AB643" s="139"/>
      <c r="AC643" s="139"/>
    </row>
    <row r="644" spans="10:29" ht="15.5" x14ac:dyDescent="0.35">
      <c r="J644" s="9"/>
      <c r="K644" s="5"/>
      <c r="L644" s="5"/>
      <c r="M644" s="5"/>
      <c r="AB644" s="139"/>
      <c r="AC644" s="139"/>
    </row>
    <row r="645" spans="10:29" ht="15.5" x14ac:dyDescent="0.35">
      <c r="J645" s="9"/>
      <c r="K645" s="5"/>
      <c r="L645" s="5"/>
      <c r="M645" s="5"/>
      <c r="AB645" s="139"/>
      <c r="AC645" s="139"/>
    </row>
    <row r="646" spans="10:29" ht="15.5" x14ac:dyDescent="0.35">
      <c r="J646" s="9"/>
      <c r="K646" s="5"/>
      <c r="L646" s="5"/>
      <c r="M646" s="5"/>
      <c r="AB646" s="139"/>
      <c r="AC646" s="139"/>
    </row>
    <row r="647" spans="10:29" ht="15.5" x14ac:dyDescent="0.35">
      <c r="J647" s="9"/>
      <c r="K647" s="5"/>
      <c r="L647" s="5"/>
      <c r="M647" s="5"/>
      <c r="AB647" s="139"/>
      <c r="AC647" s="139"/>
    </row>
    <row r="648" spans="10:29" ht="15.5" x14ac:dyDescent="0.35">
      <c r="J648" s="9"/>
      <c r="K648" s="5"/>
      <c r="L648" s="5"/>
      <c r="M648" s="5"/>
      <c r="AB648" s="139"/>
      <c r="AC648" s="139"/>
    </row>
    <row r="649" spans="10:29" ht="15.5" x14ac:dyDescent="0.35">
      <c r="J649" s="9"/>
      <c r="K649" s="5"/>
      <c r="L649" s="5"/>
      <c r="M649" s="5"/>
      <c r="AB649" s="139"/>
      <c r="AC649" s="139"/>
    </row>
    <row r="650" spans="10:29" ht="15.5" x14ac:dyDescent="0.35">
      <c r="J650" s="9"/>
      <c r="K650" s="5"/>
      <c r="L650" s="5"/>
      <c r="M650" s="5"/>
      <c r="AB650" s="139"/>
      <c r="AC650" s="139"/>
    </row>
    <row r="651" spans="10:29" ht="15.5" x14ac:dyDescent="0.35">
      <c r="J651" s="9"/>
      <c r="K651" s="5"/>
      <c r="L651" s="5"/>
      <c r="M651" s="5"/>
      <c r="AB651" s="139"/>
      <c r="AC651" s="139"/>
    </row>
    <row r="652" spans="10:29" ht="15.5" x14ac:dyDescent="0.35">
      <c r="J652" s="9"/>
      <c r="K652" s="5"/>
      <c r="L652" s="5"/>
      <c r="M652" s="5"/>
      <c r="AB652" s="139"/>
      <c r="AC652" s="139"/>
    </row>
    <row r="653" spans="10:29" ht="15.5" x14ac:dyDescent="0.35">
      <c r="J653" s="9"/>
      <c r="K653" s="5"/>
      <c r="L653" s="5"/>
      <c r="M653" s="5"/>
      <c r="AB653" s="139"/>
      <c r="AC653" s="139"/>
    </row>
    <row r="654" spans="10:29" ht="15.5" x14ac:dyDescent="0.35">
      <c r="J654" s="9"/>
      <c r="K654" s="5"/>
      <c r="L654" s="5"/>
      <c r="M654" s="5"/>
      <c r="AB654" s="139"/>
      <c r="AC654" s="139"/>
    </row>
    <row r="655" spans="10:29" ht="15.5" x14ac:dyDescent="0.35">
      <c r="J655" s="9"/>
      <c r="K655" s="5"/>
      <c r="L655" s="5"/>
      <c r="M655" s="5"/>
      <c r="AB655" s="139"/>
      <c r="AC655" s="139"/>
    </row>
    <row r="656" spans="10:29" ht="15.5" x14ac:dyDescent="0.35">
      <c r="J656" s="9"/>
      <c r="K656" s="5"/>
      <c r="L656" s="5"/>
      <c r="M656" s="5"/>
      <c r="AB656" s="139"/>
      <c r="AC656" s="139"/>
    </row>
    <row r="657" spans="10:29" ht="15.5" x14ac:dyDescent="0.35">
      <c r="J657" s="9"/>
      <c r="K657" s="5"/>
      <c r="L657" s="5"/>
      <c r="M657" s="5"/>
      <c r="AB657" s="139"/>
      <c r="AC657" s="139"/>
    </row>
    <row r="658" spans="10:29" ht="15.5" x14ac:dyDescent="0.35">
      <c r="J658" s="9"/>
      <c r="K658" s="5"/>
      <c r="L658" s="5"/>
      <c r="M658" s="5"/>
      <c r="AB658" s="139"/>
      <c r="AC658" s="139"/>
    </row>
    <row r="659" spans="10:29" ht="15.5" x14ac:dyDescent="0.35">
      <c r="J659" s="9"/>
      <c r="K659" s="5"/>
      <c r="L659" s="5"/>
      <c r="M659" s="5"/>
      <c r="AB659" s="139"/>
      <c r="AC659" s="139"/>
    </row>
    <row r="660" spans="10:29" ht="15.5" x14ac:dyDescent="0.35">
      <c r="J660" s="9"/>
      <c r="K660" s="5"/>
      <c r="L660" s="5"/>
      <c r="M660" s="5"/>
      <c r="AB660" s="139"/>
      <c r="AC660" s="139"/>
    </row>
    <row r="661" spans="10:29" ht="15.5" x14ac:dyDescent="0.35">
      <c r="J661" s="9"/>
      <c r="K661" s="5"/>
      <c r="L661" s="5"/>
      <c r="M661" s="5"/>
      <c r="AB661" s="139"/>
      <c r="AC661" s="139"/>
    </row>
    <row r="662" spans="10:29" ht="15.5" x14ac:dyDescent="0.35">
      <c r="J662" s="9"/>
      <c r="K662" s="5"/>
      <c r="L662" s="5"/>
      <c r="M662" s="5"/>
      <c r="AB662" s="139"/>
      <c r="AC662" s="139"/>
    </row>
    <row r="663" spans="10:29" ht="15.5" x14ac:dyDescent="0.35">
      <c r="J663" s="9"/>
      <c r="K663" s="5"/>
      <c r="L663" s="5"/>
      <c r="M663" s="5"/>
      <c r="AB663" s="139"/>
      <c r="AC663" s="139"/>
    </row>
    <row r="664" spans="10:29" ht="15.5" x14ac:dyDescent="0.35">
      <c r="J664" s="9"/>
      <c r="K664" s="5"/>
      <c r="L664" s="5"/>
      <c r="M664" s="5"/>
      <c r="AB664" s="139"/>
      <c r="AC664" s="139"/>
    </row>
    <row r="665" spans="10:29" ht="15.5" x14ac:dyDescent="0.35">
      <c r="J665" s="9"/>
      <c r="K665" s="5"/>
      <c r="L665" s="5"/>
      <c r="M665" s="5"/>
      <c r="AB665" s="139"/>
      <c r="AC665" s="139"/>
    </row>
    <row r="666" spans="10:29" ht="15.5" x14ac:dyDescent="0.35">
      <c r="J666" s="9"/>
      <c r="K666" s="5"/>
      <c r="L666" s="5"/>
      <c r="M666" s="5"/>
      <c r="AB666" s="139"/>
      <c r="AC666" s="139"/>
    </row>
    <row r="667" spans="10:29" ht="15.5" x14ac:dyDescent="0.35">
      <c r="J667" s="9"/>
      <c r="K667" s="5"/>
      <c r="L667" s="5"/>
      <c r="M667" s="5"/>
      <c r="AB667" s="139"/>
      <c r="AC667" s="139"/>
    </row>
    <row r="668" spans="10:29" ht="15.5" x14ac:dyDescent="0.35">
      <c r="J668" s="9"/>
      <c r="K668" s="5"/>
      <c r="L668" s="5"/>
      <c r="M668" s="5"/>
      <c r="AB668" s="139"/>
      <c r="AC668" s="139"/>
    </row>
    <row r="669" spans="10:29" ht="15.5" x14ac:dyDescent="0.35">
      <c r="J669" s="9"/>
      <c r="K669" s="5"/>
      <c r="L669" s="5"/>
      <c r="M669" s="5"/>
      <c r="AB669" s="139"/>
      <c r="AC669" s="139"/>
    </row>
    <row r="670" spans="10:29" ht="15.5" x14ac:dyDescent="0.35">
      <c r="J670" s="9"/>
      <c r="K670" s="5"/>
      <c r="L670" s="5"/>
      <c r="M670" s="5"/>
      <c r="AB670" s="139"/>
      <c r="AC670" s="139"/>
    </row>
    <row r="671" spans="10:29" ht="15.5" x14ac:dyDescent="0.35">
      <c r="J671" s="9"/>
      <c r="K671" s="5"/>
      <c r="L671" s="5"/>
      <c r="M671" s="5"/>
      <c r="AB671" s="139"/>
      <c r="AC671" s="139"/>
    </row>
    <row r="672" spans="10:29" ht="15.5" x14ac:dyDescent="0.35">
      <c r="J672" s="9"/>
      <c r="K672" s="5"/>
      <c r="L672" s="5"/>
      <c r="M672" s="5"/>
      <c r="AB672" s="139"/>
      <c r="AC672" s="139"/>
    </row>
    <row r="673" spans="10:29" ht="15.5" x14ac:dyDescent="0.35">
      <c r="J673" s="9"/>
      <c r="K673" s="5"/>
      <c r="L673" s="5"/>
      <c r="M673" s="5"/>
      <c r="AB673" s="139"/>
      <c r="AC673" s="139"/>
    </row>
    <row r="674" spans="10:29" ht="15.5" x14ac:dyDescent="0.35">
      <c r="J674" s="9"/>
      <c r="K674" s="5"/>
      <c r="L674" s="5"/>
      <c r="M674" s="5"/>
      <c r="AB674" s="139"/>
      <c r="AC674" s="139"/>
    </row>
    <row r="675" spans="10:29" ht="15.5" x14ac:dyDescent="0.35">
      <c r="J675" s="9"/>
      <c r="K675" s="5"/>
      <c r="L675" s="5"/>
      <c r="M675" s="5"/>
      <c r="AB675" s="139"/>
      <c r="AC675" s="139"/>
    </row>
    <row r="676" spans="10:29" ht="15.5" x14ac:dyDescent="0.35">
      <c r="J676" s="9"/>
      <c r="K676" s="5"/>
      <c r="L676" s="5"/>
      <c r="M676" s="5"/>
      <c r="AB676" s="139"/>
      <c r="AC676" s="139"/>
    </row>
    <row r="677" spans="10:29" ht="15.5" x14ac:dyDescent="0.35">
      <c r="J677" s="9"/>
      <c r="K677" s="5"/>
      <c r="L677" s="5"/>
      <c r="M677" s="5"/>
      <c r="AB677" s="139"/>
      <c r="AC677" s="139"/>
    </row>
    <row r="678" spans="10:29" ht="15.5" x14ac:dyDescent="0.35">
      <c r="J678" s="9"/>
      <c r="K678" s="5"/>
      <c r="L678" s="5"/>
      <c r="M678" s="5"/>
      <c r="AB678" s="139"/>
      <c r="AC678" s="139"/>
    </row>
    <row r="679" spans="10:29" ht="15.5" x14ac:dyDescent="0.35">
      <c r="J679" s="9"/>
      <c r="K679" s="5"/>
      <c r="L679" s="5"/>
      <c r="M679" s="5"/>
      <c r="AB679" s="139"/>
      <c r="AC679" s="139"/>
    </row>
    <row r="680" spans="10:29" ht="15.5" x14ac:dyDescent="0.35">
      <c r="J680" s="9"/>
      <c r="K680" s="5"/>
      <c r="L680" s="5"/>
      <c r="M680" s="5"/>
      <c r="AB680" s="139"/>
      <c r="AC680" s="139"/>
    </row>
    <row r="681" spans="10:29" ht="15.5" x14ac:dyDescent="0.35">
      <c r="J681" s="9"/>
      <c r="K681" s="5"/>
      <c r="L681" s="5"/>
      <c r="M681" s="5"/>
      <c r="AB681" s="139"/>
      <c r="AC681" s="139"/>
    </row>
    <row r="682" spans="10:29" ht="15.5" x14ac:dyDescent="0.35">
      <c r="J682" s="9"/>
      <c r="K682" s="5"/>
      <c r="L682" s="5"/>
      <c r="M682" s="5"/>
      <c r="AB682" s="139"/>
      <c r="AC682" s="139"/>
    </row>
    <row r="683" spans="10:29" ht="15.5" x14ac:dyDescent="0.35">
      <c r="J683" s="9"/>
      <c r="K683" s="5"/>
      <c r="L683" s="5"/>
      <c r="M683" s="5"/>
      <c r="AB683" s="139"/>
      <c r="AC683" s="139"/>
    </row>
    <row r="684" spans="10:29" ht="15.5" x14ac:dyDescent="0.35">
      <c r="J684" s="9"/>
      <c r="K684" s="5"/>
      <c r="L684" s="5"/>
      <c r="M684" s="5"/>
      <c r="AB684" s="139"/>
      <c r="AC684" s="139"/>
    </row>
    <row r="685" spans="10:29" ht="15.5" x14ac:dyDescent="0.35">
      <c r="J685" s="9"/>
      <c r="K685" s="5"/>
      <c r="L685" s="5"/>
      <c r="M685" s="5"/>
      <c r="AB685" s="139"/>
      <c r="AC685" s="139"/>
    </row>
    <row r="686" spans="10:29" ht="15.5" x14ac:dyDescent="0.35">
      <c r="J686" s="9"/>
      <c r="K686" s="5"/>
      <c r="L686" s="5"/>
      <c r="M686" s="5"/>
      <c r="AB686" s="139"/>
      <c r="AC686" s="139"/>
    </row>
    <row r="687" spans="10:29" ht="15.5" x14ac:dyDescent="0.35">
      <c r="J687" s="9"/>
      <c r="K687" s="5"/>
      <c r="L687" s="5"/>
      <c r="M687" s="5"/>
      <c r="AB687" s="139"/>
      <c r="AC687" s="139"/>
    </row>
    <row r="688" spans="10:29" ht="15.5" x14ac:dyDescent="0.35">
      <c r="J688" s="9"/>
      <c r="K688" s="5"/>
      <c r="L688" s="5"/>
      <c r="M688" s="5"/>
      <c r="AB688" s="139"/>
      <c r="AC688" s="139"/>
    </row>
    <row r="689" spans="10:29" ht="15.5" x14ac:dyDescent="0.35">
      <c r="J689" s="9"/>
      <c r="K689" s="5"/>
      <c r="L689" s="5"/>
      <c r="M689" s="5"/>
      <c r="AB689" s="139"/>
      <c r="AC689" s="139"/>
    </row>
    <row r="690" spans="10:29" ht="15.5" x14ac:dyDescent="0.35">
      <c r="J690" s="9"/>
      <c r="K690" s="5"/>
      <c r="L690" s="5"/>
      <c r="M690" s="5"/>
      <c r="AB690" s="139"/>
      <c r="AC690" s="139"/>
    </row>
    <row r="691" spans="10:29" ht="15.5" x14ac:dyDescent="0.35">
      <c r="J691" s="9"/>
      <c r="K691" s="5"/>
      <c r="L691" s="5"/>
      <c r="M691" s="5"/>
      <c r="AB691" s="139"/>
      <c r="AC691" s="139"/>
    </row>
    <row r="692" spans="10:29" ht="15.5" x14ac:dyDescent="0.35">
      <c r="J692" s="9"/>
      <c r="K692" s="5"/>
      <c r="L692" s="5"/>
      <c r="M692" s="5"/>
      <c r="AB692" s="139"/>
      <c r="AC692" s="139"/>
    </row>
    <row r="693" spans="10:29" ht="15.5" x14ac:dyDescent="0.35">
      <c r="J693" s="9"/>
      <c r="K693" s="5"/>
      <c r="L693" s="5"/>
      <c r="M693" s="5"/>
      <c r="AB693" s="139"/>
      <c r="AC693" s="139"/>
    </row>
    <row r="694" spans="10:29" ht="15.5" x14ac:dyDescent="0.35">
      <c r="J694" s="9"/>
      <c r="K694" s="5"/>
      <c r="L694" s="5"/>
      <c r="M694" s="5"/>
      <c r="AB694" s="139"/>
      <c r="AC694" s="139"/>
    </row>
    <row r="695" spans="10:29" ht="15.5" x14ac:dyDescent="0.35">
      <c r="J695" s="9"/>
      <c r="K695" s="5"/>
      <c r="L695" s="5"/>
      <c r="M695" s="5"/>
      <c r="AB695" s="139"/>
      <c r="AC695" s="139"/>
    </row>
    <row r="696" spans="10:29" ht="15.5" x14ac:dyDescent="0.35">
      <c r="J696" s="9"/>
      <c r="K696" s="5"/>
      <c r="L696" s="5"/>
      <c r="M696" s="5"/>
      <c r="AB696" s="139"/>
      <c r="AC696" s="139"/>
    </row>
    <row r="697" spans="10:29" ht="15.5" x14ac:dyDescent="0.35">
      <c r="J697" s="9"/>
      <c r="K697" s="5"/>
      <c r="L697" s="5"/>
      <c r="M697" s="5"/>
      <c r="AB697" s="139"/>
      <c r="AC697" s="139"/>
    </row>
    <row r="698" spans="10:29" ht="15.5" x14ac:dyDescent="0.35">
      <c r="J698" s="9"/>
      <c r="K698" s="5"/>
      <c r="L698" s="5"/>
      <c r="M698" s="5"/>
      <c r="AB698" s="139"/>
      <c r="AC698" s="139"/>
    </row>
    <row r="699" spans="10:29" ht="15.5" x14ac:dyDescent="0.35">
      <c r="J699" s="9"/>
      <c r="K699" s="5"/>
      <c r="L699" s="5"/>
      <c r="M699" s="5"/>
      <c r="AB699" s="139"/>
      <c r="AC699" s="139"/>
    </row>
    <row r="700" spans="10:29" ht="15.5" x14ac:dyDescent="0.35">
      <c r="J700" s="9"/>
      <c r="K700" s="5"/>
      <c r="L700" s="5"/>
      <c r="M700" s="5"/>
      <c r="AB700" s="139"/>
      <c r="AC700" s="139"/>
    </row>
    <row r="701" spans="10:29" ht="15.5" x14ac:dyDescent="0.35">
      <c r="J701" s="9"/>
      <c r="K701" s="5"/>
      <c r="L701" s="5"/>
      <c r="M701" s="5"/>
      <c r="AB701" s="139"/>
      <c r="AC701" s="139"/>
    </row>
    <row r="702" spans="10:29" ht="15.5" x14ac:dyDescent="0.35">
      <c r="J702" s="9"/>
      <c r="K702" s="5"/>
      <c r="L702" s="5"/>
      <c r="M702" s="5"/>
      <c r="AB702" s="139"/>
      <c r="AC702" s="139"/>
    </row>
    <row r="703" spans="10:29" ht="15.5" x14ac:dyDescent="0.35">
      <c r="J703" s="9"/>
      <c r="K703" s="5"/>
      <c r="L703" s="5"/>
      <c r="M703" s="5"/>
      <c r="AB703" s="139"/>
      <c r="AC703" s="139"/>
    </row>
    <row r="704" spans="10:29" ht="15.5" x14ac:dyDescent="0.35">
      <c r="J704" s="9"/>
      <c r="K704" s="5"/>
      <c r="L704" s="5"/>
      <c r="M704" s="5"/>
      <c r="AB704" s="139"/>
      <c r="AC704" s="139"/>
    </row>
    <row r="705" spans="10:29" ht="15.5" x14ac:dyDescent="0.35">
      <c r="J705" s="9"/>
      <c r="K705" s="5"/>
      <c r="L705" s="5"/>
      <c r="M705" s="5"/>
      <c r="AB705" s="139"/>
      <c r="AC705" s="139"/>
    </row>
    <row r="706" spans="10:29" ht="15.5" x14ac:dyDescent="0.35">
      <c r="J706" s="9"/>
      <c r="K706" s="5"/>
      <c r="L706" s="5"/>
      <c r="M706" s="5"/>
      <c r="AB706" s="139"/>
      <c r="AC706" s="139"/>
    </row>
    <row r="707" spans="10:29" ht="15.5" x14ac:dyDescent="0.35">
      <c r="J707" s="9"/>
      <c r="K707" s="5"/>
      <c r="L707" s="5"/>
      <c r="M707" s="5"/>
      <c r="AB707" s="139"/>
      <c r="AC707" s="139"/>
    </row>
    <row r="708" spans="10:29" ht="15.5" x14ac:dyDescent="0.35">
      <c r="J708" s="9"/>
      <c r="K708" s="5"/>
      <c r="L708" s="5"/>
      <c r="M708" s="5"/>
      <c r="AB708" s="139"/>
      <c r="AC708" s="139"/>
    </row>
    <row r="709" spans="10:29" ht="15.5" x14ac:dyDescent="0.35">
      <c r="J709" s="9"/>
      <c r="K709" s="5"/>
      <c r="L709" s="5"/>
      <c r="M709" s="5"/>
      <c r="AB709" s="139"/>
      <c r="AC709" s="139"/>
    </row>
    <row r="710" spans="10:29" ht="15.5" x14ac:dyDescent="0.35">
      <c r="J710" s="9"/>
      <c r="K710" s="5"/>
      <c r="L710" s="5"/>
      <c r="M710" s="5"/>
      <c r="AB710" s="139"/>
      <c r="AC710" s="139"/>
    </row>
    <row r="711" spans="10:29" ht="15.5" x14ac:dyDescent="0.35">
      <c r="J711" s="9"/>
      <c r="K711" s="5"/>
      <c r="L711" s="5"/>
      <c r="M711" s="5"/>
      <c r="AB711" s="139"/>
      <c r="AC711" s="139"/>
    </row>
    <row r="712" spans="10:29" ht="15.5" x14ac:dyDescent="0.35">
      <c r="J712" s="9"/>
      <c r="K712" s="5"/>
      <c r="L712" s="5"/>
      <c r="M712" s="5"/>
      <c r="AB712" s="139"/>
      <c r="AC712" s="139"/>
    </row>
    <row r="713" spans="10:29" ht="15.5" x14ac:dyDescent="0.35">
      <c r="J713" s="9"/>
      <c r="K713" s="5"/>
      <c r="L713" s="5"/>
      <c r="M713" s="5"/>
      <c r="AB713" s="139"/>
      <c r="AC713" s="139"/>
    </row>
    <row r="714" spans="10:29" ht="15.5" x14ac:dyDescent="0.35">
      <c r="J714" s="9"/>
      <c r="K714" s="5"/>
      <c r="L714" s="5"/>
      <c r="M714" s="5"/>
      <c r="AB714" s="139"/>
      <c r="AC714" s="139"/>
    </row>
    <row r="715" spans="10:29" ht="15.5" x14ac:dyDescent="0.35">
      <c r="J715" s="9"/>
      <c r="K715" s="5"/>
      <c r="L715" s="5"/>
      <c r="M715" s="5"/>
      <c r="AB715" s="139"/>
      <c r="AC715" s="139"/>
    </row>
    <row r="716" spans="10:29" ht="15.5" x14ac:dyDescent="0.35">
      <c r="J716" s="9"/>
      <c r="K716" s="5"/>
      <c r="L716" s="5"/>
      <c r="M716" s="5"/>
      <c r="AB716" s="139"/>
      <c r="AC716" s="139"/>
    </row>
    <row r="717" spans="10:29" ht="15.5" x14ac:dyDescent="0.35">
      <c r="J717" s="9"/>
      <c r="K717" s="5"/>
      <c r="L717" s="5"/>
      <c r="M717" s="5"/>
      <c r="AB717" s="139"/>
      <c r="AC717" s="139"/>
    </row>
    <row r="718" spans="10:29" ht="15.5" x14ac:dyDescent="0.35">
      <c r="J718" s="9"/>
      <c r="K718" s="5"/>
      <c r="L718" s="5"/>
      <c r="M718" s="5"/>
      <c r="AB718" s="139"/>
      <c r="AC718" s="139"/>
    </row>
    <row r="719" spans="10:29" ht="15.5" x14ac:dyDescent="0.35">
      <c r="J719" s="9"/>
      <c r="K719" s="5"/>
      <c r="L719" s="5"/>
      <c r="M719" s="5"/>
      <c r="AB719" s="139"/>
      <c r="AC719" s="139"/>
    </row>
    <row r="720" spans="10:29" ht="15.5" x14ac:dyDescent="0.35">
      <c r="J720" s="9"/>
      <c r="K720" s="5"/>
      <c r="L720" s="5"/>
      <c r="M720" s="5"/>
      <c r="AB720" s="139"/>
      <c r="AC720" s="139"/>
    </row>
    <row r="721" spans="10:29" ht="15.5" x14ac:dyDescent="0.35">
      <c r="J721" s="9"/>
      <c r="K721" s="5"/>
      <c r="L721" s="5"/>
      <c r="M721" s="5"/>
      <c r="AB721" s="139"/>
      <c r="AC721" s="139"/>
    </row>
    <row r="722" spans="10:29" ht="15.5" x14ac:dyDescent="0.35">
      <c r="J722" s="9"/>
      <c r="K722" s="5"/>
      <c r="L722" s="5"/>
      <c r="M722" s="5"/>
      <c r="AB722" s="139"/>
      <c r="AC722" s="139"/>
    </row>
    <row r="723" spans="10:29" ht="15.5" x14ac:dyDescent="0.35">
      <c r="J723" s="9"/>
      <c r="K723" s="5"/>
      <c r="L723" s="5"/>
      <c r="M723" s="5"/>
      <c r="AB723" s="139"/>
      <c r="AC723" s="139"/>
    </row>
    <row r="724" spans="10:29" ht="15.5" x14ac:dyDescent="0.35">
      <c r="J724" s="9"/>
      <c r="K724" s="5"/>
      <c r="L724" s="5"/>
      <c r="M724" s="5"/>
      <c r="AB724" s="139"/>
      <c r="AC724" s="139"/>
    </row>
    <row r="725" spans="10:29" ht="15.5" x14ac:dyDescent="0.35">
      <c r="J725" s="9"/>
      <c r="K725" s="5"/>
      <c r="L725" s="5"/>
      <c r="M725" s="5"/>
      <c r="AB725" s="139"/>
      <c r="AC725" s="139"/>
    </row>
    <row r="726" spans="10:29" ht="15.5" x14ac:dyDescent="0.35">
      <c r="J726" s="9"/>
      <c r="K726" s="5"/>
      <c r="L726" s="5"/>
      <c r="M726" s="5"/>
      <c r="AB726" s="139"/>
      <c r="AC726" s="139"/>
    </row>
    <row r="727" spans="10:29" ht="15.5" x14ac:dyDescent="0.35">
      <c r="J727" s="9"/>
      <c r="K727" s="5"/>
      <c r="L727" s="5"/>
      <c r="M727" s="5"/>
      <c r="AB727" s="139"/>
      <c r="AC727" s="139"/>
    </row>
    <row r="728" spans="10:29" ht="15.5" x14ac:dyDescent="0.35">
      <c r="J728" s="9"/>
      <c r="K728" s="5"/>
      <c r="L728" s="5"/>
      <c r="M728" s="5"/>
      <c r="AB728" s="139"/>
      <c r="AC728" s="139"/>
    </row>
    <row r="729" spans="10:29" ht="15.5" x14ac:dyDescent="0.35">
      <c r="J729" s="9"/>
      <c r="K729" s="5"/>
      <c r="L729" s="5"/>
      <c r="M729" s="5"/>
      <c r="AB729" s="139"/>
      <c r="AC729" s="139"/>
    </row>
    <row r="730" spans="10:29" ht="15.5" x14ac:dyDescent="0.35">
      <c r="J730" s="9"/>
      <c r="K730" s="5"/>
      <c r="L730" s="5"/>
      <c r="M730" s="5"/>
      <c r="AB730" s="139"/>
      <c r="AC730" s="139"/>
    </row>
    <row r="731" spans="10:29" ht="15.5" x14ac:dyDescent="0.35">
      <c r="J731" s="9"/>
      <c r="K731" s="5"/>
      <c r="L731" s="5"/>
      <c r="M731" s="5"/>
      <c r="AB731" s="139"/>
      <c r="AC731" s="139"/>
    </row>
    <row r="732" spans="10:29" ht="15.5" x14ac:dyDescent="0.35">
      <c r="J732" s="9"/>
      <c r="K732" s="5"/>
      <c r="L732" s="5"/>
      <c r="M732" s="5"/>
      <c r="AB732" s="139"/>
      <c r="AC732" s="139"/>
    </row>
    <row r="733" spans="10:29" ht="15.5" x14ac:dyDescent="0.35">
      <c r="J733" s="9"/>
      <c r="K733" s="5"/>
      <c r="L733" s="5"/>
      <c r="M733" s="5"/>
      <c r="AB733" s="139"/>
      <c r="AC733" s="139"/>
    </row>
    <row r="734" spans="10:29" ht="15.5" x14ac:dyDescent="0.35">
      <c r="J734" s="9"/>
      <c r="K734" s="5"/>
      <c r="L734" s="5"/>
      <c r="M734" s="5"/>
      <c r="AB734" s="139"/>
      <c r="AC734" s="139"/>
    </row>
    <row r="735" spans="10:29" ht="15.5" x14ac:dyDescent="0.35">
      <c r="J735" s="9"/>
      <c r="K735" s="5"/>
      <c r="L735" s="5"/>
      <c r="M735" s="5"/>
      <c r="AB735" s="139"/>
      <c r="AC735" s="139"/>
    </row>
    <row r="736" spans="10:29" ht="15.5" x14ac:dyDescent="0.35">
      <c r="J736" s="9"/>
      <c r="K736" s="5"/>
      <c r="L736" s="5"/>
      <c r="M736" s="5"/>
      <c r="AB736" s="139"/>
      <c r="AC736" s="139"/>
    </row>
    <row r="737" spans="10:29" ht="15.5" x14ac:dyDescent="0.35">
      <c r="J737" s="9"/>
      <c r="K737" s="5"/>
      <c r="L737" s="5"/>
      <c r="M737" s="5"/>
      <c r="AB737" s="139"/>
      <c r="AC737" s="139"/>
    </row>
    <row r="738" spans="10:29" ht="15.5" x14ac:dyDescent="0.35">
      <c r="J738" s="9"/>
      <c r="K738" s="5"/>
      <c r="L738" s="5"/>
      <c r="M738" s="5"/>
      <c r="AB738" s="139"/>
      <c r="AC738" s="139"/>
    </row>
    <row r="739" spans="10:29" ht="15.5" x14ac:dyDescent="0.35">
      <c r="J739" s="9"/>
      <c r="K739" s="5"/>
      <c r="L739" s="5"/>
      <c r="M739" s="5"/>
      <c r="AB739" s="139"/>
      <c r="AC739" s="139"/>
    </row>
    <row r="740" spans="10:29" ht="15.5" x14ac:dyDescent="0.35">
      <c r="J740" s="9"/>
      <c r="K740" s="5"/>
      <c r="L740" s="5"/>
      <c r="M740" s="5"/>
      <c r="AB740" s="139"/>
      <c r="AC740" s="139"/>
    </row>
    <row r="741" spans="10:29" ht="15.5" x14ac:dyDescent="0.35">
      <c r="J741" s="9"/>
      <c r="K741" s="5"/>
      <c r="L741" s="5"/>
      <c r="M741" s="5"/>
      <c r="AB741" s="139"/>
      <c r="AC741" s="139"/>
    </row>
    <row r="742" spans="10:29" ht="15.5" x14ac:dyDescent="0.35">
      <c r="J742" s="9"/>
      <c r="K742" s="5"/>
      <c r="L742" s="5"/>
      <c r="M742" s="5"/>
      <c r="AB742" s="139"/>
      <c r="AC742" s="139"/>
    </row>
    <row r="743" spans="10:29" ht="15.5" x14ac:dyDescent="0.35">
      <c r="J743" s="9"/>
      <c r="K743" s="5"/>
      <c r="L743" s="5"/>
      <c r="M743" s="5"/>
      <c r="AB743" s="139"/>
      <c r="AC743" s="139"/>
    </row>
    <row r="744" spans="10:29" ht="15.5" x14ac:dyDescent="0.35">
      <c r="J744" s="9"/>
      <c r="K744" s="5"/>
      <c r="L744" s="5"/>
      <c r="M744" s="5"/>
      <c r="AB744" s="139"/>
      <c r="AC744" s="139"/>
    </row>
    <row r="745" spans="10:29" ht="15.5" x14ac:dyDescent="0.35">
      <c r="J745" s="9"/>
      <c r="K745" s="5"/>
      <c r="L745" s="5"/>
      <c r="M745" s="5"/>
      <c r="AB745" s="139"/>
      <c r="AC745" s="139"/>
    </row>
    <row r="746" spans="10:29" ht="15.5" x14ac:dyDescent="0.35">
      <c r="J746" s="9"/>
      <c r="K746" s="5"/>
      <c r="L746" s="5"/>
      <c r="M746" s="5"/>
      <c r="AB746" s="139"/>
      <c r="AC746" s="139"/>
    </row>
    <row r="747" spans="10:29" ht="15.5" x14ac:dyDescent="0.35">
      <c r="J747" s="9"/>
      <c r="K747" s="5"/>
      <c r="L747" s="5"/>
      <c r="M747" s="5"/>
      <c r="AB747" s="139"/>
      <c r="AC747" s="139"/>
    </row>
    <row r="748" spans="10:29" ht="15.5" x14ac:dyDescent="0.35">
      <c r="J748" s="9"/>
      <c r="K748" s="5"/>
      <c r="L748" s="5"/>
      <c r="M748" s="5"/>
      <c r="AB748" s="139"/>
      <c r="AC748" s="139"/>
    </row>
    <row r="749" spans="10:29" ht="15.5" x14ac:dyDescent="0.35">
      <c r="J749" s="9"/>
      <c r="K749" s="5"/>
      <c r="L749" s="5"/>
      <c r="M749" s="5"/>
      <c r="AB749" s="139"/>
      <c r="AC749" s="139"/>
    </row>
    <row r="750" spans="10:29" ht="15.5" x14ac:dyDescent="0.35">
      <c r="J750" s="9"/>
      <c r="K750" s="5"/>
      <c r="L750" s="5"/>
      <c r="M750" s="5"/>
      <c r="AB750" s="139"/>
      <c r="AC750" s="139"/>
    </row>
    <row r="751" spans="10:29" ht="15.5" x14ac:dyDescent="0.35">
      <c r="J751" s="9"/>
      <c r="K751" s="5"/>
      <c r="L751" s="5"/>
      <c r="M751" s="5"/>
      <c r="AB751" s="139"/>
      <c r="AC751" s="139"/>
    </row>
    <row r="752" spans="10:29" ht="15.5" x14ac:dyDescent="0.35">
      <c r="J752" s="9"/>
      <c r="K752" s="5"/>
      <c r="L752" s="5"/>
      <c r="M752" s="5"/>
      <c r="AB752" s="139"/>
      <c r="AC752" s="139"/>
    </row>
    <row r="753" spans="10:29" ht="15.5" x14ac:dyDescent="0.35">
      <c r="J753" s="9"/>
      <c r="K753" s="5"/>
      <c r="L753" s="5"/>
      <c r="M753" s="5"/>
      <c r="AB753" s="139"/>
      <c r="AC753" s="139"/>
    </row>
    <row r="754" spans="10:29" ht="15.5" x14ac:dyDescent="0.35">
      <c r="J754" s="9"/>
      <c r="K754" s="5"/>
      <c r="L754" s="5"/>
      <c r="M754" s="5"/>
      <c r="AB754" s="139"/>
      <c r="AC754" s="139"/>
    </row>
    <row r="755" spans="10:29" ht="15.5" x14ac:dyDescent="0.35">
      <c r="J755" s="9"/>
      <c r="K755" s="5"/>
      <c r="L755" s="5"/>
      <c r="M755" s="5"/>
      <c r="AB755" s="139"/>
      <c r="AC755" s="139"/>
    </row>
    <row r="756" spans="10:29" ht="15.5" x14ac:dyDescent="0.35">
      <c r="J756" s="9"/>
      <c r="K756" s="5"/>
      <c r="L756" s="5"/>
      <c r="M756" s="5"/>
      <c r="AB756" s="139"/>
      <c r="AC756" s="139"/>
    </row>
    <row r="757" spans="10:29" ht="15.5" x14ac:dyDescent="0.35">
      <c r="J757" s="9"/>
      <c r="K757" s="5"/>
      <c r="L757" s="5"/>
      <c r="M757" s="5"/>
      <c r="AB757" s="139"/>
      <c r="AC757" s="139"/>
    </row>
    <row r="758" spans="10:29" ht="15.5" x14ac:dyDescent="0.35">
      <c r="J758" s="9"/>
      <c r="K758" s="5"/>
      <c r="L758" s="5"/>
      <c r="M758" s="5"/>
      <c r="AB758" s="139"/>
      <c r="AC758" s="139"/>
    </row>
    <row r="759" spans="10:29" ht="15.5" x14ac:dyDescent="0.35">
      <c r="J759" s="9"/>
      <c r="K759" s="5"/>
      <c r="L759" s="5"/>
      <c r="M759" s="5"/>
      <c r="AB759" s="139"/>
      <c r="AC759" s="139"/>
    </row>
    <row r="760" spans="10:29" ht="15.5" x14ac:dyDescent="0.35">
      <c r="J760" s="9"/>
      <c r="K760" s="5"/>
      <c r="L760" s="5"/>
      <c r="M760" s="5"/>
      <c r="AB760" s="139"/>
      <c r="AC760" s="139"/>
    </row>
    <row r="761" spans="10:29" ht="15.5" x14ac:dyDescent="0.35">
      <c r="J761" s="9"/>
      <c r="K761" s="5"/>
      <c r="L761" s="5"/>
      <c r="M761" s="5"/>
      <c r="AB761" s="139"/>
      <c r="AC761" s="139"/>
    </row>
    <row r="762" spans="10:29" ht="15.5" x14ac:dyDescent="0.35">
      <c r="J762" s="9"/>
      <c r="K762" s="5"/>
      <c r="L762" s="5"/>
      <c r="M762" s="5"/>
      <c r="AB762" s="139"/>
      <c r="AC762" s="139"/>
    </row>
    <row r="763" spans="10:29" ht="15.5" x14ac:dyDescent="0.35">
      <c r="J763" s="9"/>
      <c r="K763" s="5"/>
      <c r="L763" s="5"/>
      <c r="M763" s="5"/>
      <c r="AB763" s="139"/>
      <c r="AC763" s="139"/>
    </row>
    <row r="764" spans="10:29" ht="15.5" x14ac:dyDescent="0.35">
      <c r="J764" s="9"/>
      <c r="K764" s="5"/>
      <c r="L764" s="5"/>
      <c r="M764" s="5"/>
      <c r="AB764" s="139"/>
      <c r="AC764" s="139"/>
    </row>
    <row r="765" spans="10:29" ht="15.5" x14ac:dyDescent="0.35">
      <c r="J765" s="9"/>
      <c r="K765" s="5"/>
      <c r="L765" s="5"/>
      <c r="M765" s="5"/>
      <c r="AB765" s="139"/>
      <c r="AC765" s="139"/>
    </row>
    <row r="766" spans="10:29" ht="15.5" x14ac:dyDescent="0.35">
      <c r="J766" s="9"/>
      <c r="K766" s="5"/>
      <c r="L766" s="5"/>
      <c r="M766" s="5"/>
      <c r="AB766" s="139"/>
      <c r="AC766" s="139"/>
    </row>
    <row r="767" spans="10:29" ht="15.5" x14ac:dyDescent="0.35">
      <c r="J767" s="9"/>
      <c r="K767" s="5"/>
      <c r="L767" s="5"/>
      <c r="M767" s="5"/>
      <c r="AB767" s="139"/>
      <c r="AC767" s="139"/>
    </row>
    <row r="768" spans="10:29" ht="15.5" x14ac:dyDescent="0.35">
      <c r="J768" s="9"/>
      <c r="K768" s="5"/>
      <c r="L768" s="5"/>
      <c r="M768" s="5"/>
      <c r="AB768" s="139"/>
      <c r="AC768" s="139"/>
    </row>
    <row r="769" spans="10:29" ht="15.5" x14ac:dyDescent="0.35">
      <c r="J769" s="9"/>
      <c r="K769" s="5"/>
      <c r="L769" s="5"/>
      <c r="M769" s="5"/>
      <c r="AB769" s="139"/>
      <c r="AC769" s="139"/>
    </row>
    <row r="770" spans="10:29" ht="15.5" x14ac:dyDescent="0.35">
      <c r="J770" s="9"/>
      <c r="K770" s="5"/>
      <c r="L770" s="5"/>
      <c r="M770" s="5"/>
      <c r="AB770" s="139"/>
      <c r="AC770" s="139"/>
    </row>
    <row r="771" spans="10:29" ht="15.5" x14ac:dyDescent="0.35">
      <c r="J771" s="9"/>
      <c r="K771" s="5"/>
      <c r="L771" s="5"/>
      <c r="M771" s="5"/>
      <c r="AB771" s="139"/>
      <c r="AC771" s="139"/>
    </row>
    <row r="772" spans="10:29" ht="15.5" x14ac:dyDescent="0.35">
      <c r="J772" s="9"/>
      <c r="K772" s="5"/>
      <c r="L772" s="5"/>
      <c r="M772" s="5"/>
      <c r="AB772" s="139"/>
      <c r="AC772" s="139"/>
    </row>
    <row r="773" spans="10:29" ht="15.5" x14ac:dyDescent="0.35">
      <c r="J773" s="9"/>
      <c r="K773" s="5"/>
      <c r="L773" s="5"/>
      <c r="M773" s="5"/>
      <c r="AB773" s="139"/>
      <c r="AC773" s="139"/>
    </row>
    <row r="774" spans="10:29" ht="15.5" x14ac:dyDescent="0.35">
      <c r="J774" s="9"/>
      <c r="K774" s="5"/>
      <c r="L774" s="5"/>
      <c r="M774" s="5"/>
      <c r="AB774" s="139"/>
      <c r="AC774" s="139"/>
    </row>
    <row r="775" spans="10:29" ht="15.5" x14ac:dyDescent="0.35">
      <c r="J775" s="9"/>
      <c r="K775" s="5"/>
      <c r="L775" s="5"/>
      <c r="M775" s="5"/>
      <c r="AB775" s="139"/>
      <c r="AC775" s="139"/>
    </row>
    <row r="776" spans="10:29" ht="15.5" x14ac:dyDescent="0.35">
      <c r="J776" s="9"/>
      <c r="K776" s="5"/>
      <c r="L776" s="5"/>
      <c r="M776" s="5"/>
      <c r="AB776" s="139"/>
      <c r="AC776" s="139"/>
    </row>
    <row r="777" spans="10:29" ht="15.5" x14ac:dyDescent="0.35">
      <c r="J777" s="9"/>
      <c r="K777" s="5"/>
      <c r="L777" s="5"/>
      <c r="M777" s="5"/>
      <c r="AB777" s="139"/>
      <c r="AC777" s="139"/>
    </row>
    <row r="778" spans="10:29" ht="15.5" x14ac:dyDescent="0.35">
      <c r="J778" s="9"/>
      <c r="K778" s="5"/>
      <c r="L778" s="5"/>
      <c r="M778" s="5"/>
      <c r="AB778" s="139"/>
      <c r="AC778" s="139"/>
    </row>
    <row r="779" spans="10:29" ht="15.5" x14ac:dyDescent="0.35">
      <c r="J779" s="9"/>
      <c r="K779" s="5"/>
      <c r="L779" s="5"/>
      <c r="M779" s="5"/>
      <c r="AB779" s="139"/>
      <c r="AC779" s="139"/>
    </row>
    <row r="780" spans="10:29" ht="15.5" x14ac:dyDescent="0.35">
      <c r="J780" s="9"/>
      <c r="K780" s="5"/>
      <c r="L780" s="5"/>
      <c r="M780" s="5"/>
      <c r="AB780" s="139"/>
      <c r="AC780" s="139"/>
    </row>
    <row r="781" spans="10:29" ht="15.5" x14ac:dyDescent="0.35">
      <c r="J781" s="9"/>
      <c r="K781" s="5"/>
      <c r="L781" s="5"/>
      <c r="M781" s="5"/>
      <c r="AB781" s="139"/>
      <c r="AC781" s="139"/>
    </row>
    <row r="782" spans="10:29" ht="15.5" x14ac:dyDescent="0.35">
      <c r="J782" s="9"/>
      <c r="K782" s="5"/>
      <c r="L782" s="5"/>
      <c r="M782" s="5"/>
      <c r="AB782" s="139"/>
      <c r="AC782" s="139"/>
    </row>
    <row r="783" spans="10:29" ht="15.5" x14ac:dyDescent="0.35">
      <c r="J783" s="9"/>
      <c r="K783" s="5"/>
      <c r="L783" s="5"/>
      <c r="M783" s="5"/>
      <c r="AB783" s="139"/>
      <c r="AC783" s="139"/>
    </row>
    <row r="784" spans="10:29" ht="15.5" x14ac:dyDescent="0.35">
      <c r="J784" s="9"/>
      <c r="K784" s="5"/>
      <c r="L784" s="5"/>
      <c r="M784" s="5"/>
      <c r="AB784" s="139"/>
      <c r="AC784" s="139"/>
    </row>
    <row r="785" spans="10:29" ht="15.5" x14ac:dyDescent="0.35">
      <c r="J785" s="9"/>
      <c r="K785" s="5"/>
      <c r="L785" s="5"/>
      <c r="M785" s="5"/>
      <c r="AB785" s="139"/>
      <c r="AC785" s="139"/>
    </row>
    <row r="786" spans="10:29" ht="15.5" x14ac:dyDescent="0.35">
      <c r="J786" s="9"/>
      <c r="K786" s="5"/>
      <c r="L786" s="5"/>
      <c r="M786" s="5"/>
      <c r="AB786" s="139"/>
      <c r="AC786" s="139"/>
    </row>
    <row r="787" spans="10:29" ht="15.5" x14ac:dyDescent="0.35">
      <c r="J787" s="9"/>
      <c r="K787" s="5"/>
      <c r="L787" s="5"/>
      <c r="M787" s="5"/>
      <c r="AB787" s="139"/>
      <c r="AC787" s="139"/>
    </row>
    <row r="788" spans="10:29" ht="15.5" x14ac:dyDescent="0.35">
      <c r="J788" s="9"/>
      <c r="K788" s="5"/>
      <c r="L788" s="5"/>
      <c r="M788" s="5"/>
      <c r="AB788" s="139"/>
      <c r="AC788" s="139"/>
    </row>
    <row r="789" spans="10:29" ht="15.5" x14ac:dyDescent="0.35">
      <c r="J789" s="9"/>
      <c r="K789" s="5"/>
      <c r="L789" s="5"/>
      <c r="M789" s="5"/>
      <c r="AB789" s="139"/>
      <c r="AC789" s="139"/>
    </row>
    <row r="790" spans="10:29" ht="15.5" x14ac:dyDescent="0.35">
      <c r="J790" s="9"/>
      <c r="K790" s="5"/>
      <c r="L790" s="5"/>
      <c r="M790" s="5"/>
      <c r="AB790" s="139"/>
      <c r="AC790" s="139"/>
    </row>
    <row r="791" spans="10:29" ht="15.5" x14ac:dyDescent="0.35">
      <c r="J791" s="9"/>
      <c r="K791" s="5"/>
      <c r="L791" s="5"/>
      <c r="M791" s="5"/>
      <c r="AB791" s="139"/>
      <c r="AC791" s="139"/>
    </row>
    <row r="792" spans="10:29" ht="15.5" x14ac:dyDescent="0.35">
      <c r="J792" s="9"/>
      <c r="K792" s="5"/>
      <c r="L792" s="5"/>
      <c r="M792" s="5"/>
      <c r="AB792" s="139"/>
      <c r="AC792" s="139"/>
    </row>
    <row r="793" spans="10:29" ht="15.5" x14ac:dyDescent="0.35">
      <c r="J793" s="9"/>
      <c r="K793" s="5"/>
      <c r="L793" s="5"/>
      <c r="M793" s="5"/>
      <c r="AB793" s="139"/>
      <c r="AC793" s="139"/>
    </row>
    <row r="794" spans="10:29" ht="15.5" x14ac:dyDescent="0.35">
      <c r="J794" s="9"/>
      <c r="K794" s="5"/>
      <c r="L794" s="5"/>
      <c r="M794" s="5"/>
      <c r="AB794" s="139"/>
      <c r="AC794" s="139"/>
    </row>
    <row r="795" spans="10:29" ht="15.5" x14ac:dyDescent="0.35">
      <c r="J795" s="9"/>
      <c r="K795" s="5"/>
      <c r="L795" s="5"/>
      <c r="M795" s="5"/>
      <c r="AB795" s="139"/>
      <c r="AC795" s="139"/>
    </row>
    <row r="796" spans="10:29" ht="15.5" x14ac:dyDescent="0.35">
      <c r="J796" s="9"/>
      <c r="K796" s="5"/>
      <c r="L796" s="5"/>
      <c r="M796" s="5"/>
      <c r="AB796" s="139"/>
      <c r="AC796" s="139"/>
    </row>
    <row r="797" spans="10:29" ht="15.5" x14ac:dyDescent="0.35">
      <c r="J797" s="9"/>
      <c r="K797" s="5"/>
      <c r="L797" s="5"/>
      <c r="M797" s="5"/>
      <c r="AB797" s="139"/>
      <c r="AC797" s="139"/>
    </row>
    <row r="798" spans="10:29" ht="15.5" x14ac:dyDescent="0.35">
      <c r="J798" s="9"/>
      <c r="K798" s="5"/>
      <c r="L798" s="5"/>
      <c r="M798" s="5"/>
      <c r="AB798" s="139"/>
      <c r="AC798" s="139"/>
    </row>
    <row r="799" spans="10:29" ht="15.5" x14ac:dyDescent="0.35">
      <c r="J799" s="9"/>
      <c r="K799" s="5"/>
      <c r="L799" s="5"/>
      <c r="M799" s="5"/>
      <c r="AB799" s="139"/>
      <c r="AC799" s="139"/>
    </row>
    <row r="800" spans="10:29" ht="15.5" x14ac:dyDescent="0.35">
      <c r="J800" s="9"/>
      <c r="K800" s="5"/>
      <c r="L800" s="5"/>
      <c r="M800" s="5"/>
      <c r="AB800" s="139"/>
      <c r="AC800" s="139"/>
    </row>
    <row r="801" spans="10:29" ht="15.5" x14ac:dyDescent="0.35">
      <c r="J801" s="9"/>
      <c r="K801" s="5"/>
      <c r="L801" s="5"/>
      <c r="M801" s="5"/>
      <c r="AB801" s="139"/>
      <c r="AC801" s="139"/>
    </row>
    <row r="802" spans="10:29" ht="15.5" x14ac:dyDescent="0.35">
      <c r="J802" s="9"/>
      <c r="K802" s="5"/>
      <c r="L802" s="5"/>
      <c r="M802" s="5"/>
      <c r="AB802" s="139"/>
      <c r="AC802" s="139"/>
    </row>
    <row r="803" spans="10:29" ht="15.5" x14ac:dyDescent="0.35">
      <c r="J803" s="9"/>
      <c r="K803" s="5"/>
      <c r="L803" s="5"/>
      <c r="M803" s="5"/>
      <c r="AB803" s="139"/>
      <c r="AC803" s="139"/>
    </row>
    <row r="804" spans="10:29" ht="15.5" x14ac:dyDescent="0.35">
      <c r="J804" s="9"/>
      <c r="K804" s="5"/>
      <c r="L804" s="5"/>
      <c r="M804" s="5"/>
      <c r="AB804" s="139"/>
      <c r="AC804" s="139"/>
    </row>
    <row r="805" spans="10:29" ht="15.5" x14ac:dyDescent="0.35">
      <c r="J805" s="9"/>
      <c r="K805" s="5"/>
      <c r="L805" s="5"/>
      <c r="M805" s="5"/>
      <c r="AB805" s="139"/>
      <c r="AC805" s="139"/>
    </row>
    <row r="806" spans="10:29" ht="15.5" x14ac:dyDescent="0.35">
      <c r="J806" s="9"/>
      <c r="K806" s="5"/>
      <c r="L806" s="5"/>
      <c r="M806" s="5"/>
      <c r="AB806" s="139"/>
      <c r="AC806" s="139"/>
    </row>
    <row r="807" spans="10:29" ht="15.5" x14ac:dyDescent="0.35">
      <c r="J807" s="9"/>
      <c r="K807" s="5"/>
      <c r="L807" s="5"/>
      <c r="M807" s="5"/>
      <c r="AB807" s="139"/>
      <c r="AC807" s="139"/>
    </row>
    <row r="808" spans="10:29" ht="15.5" x14ac:dyDescent="0.35">
      <c r="J808" s="9"/>
      <c r="K808" s="5"/>
      <c r="L808" s="5"/>
      <c r="M808" s="5"/>
      <c r="AB808" s="139"/>
      <c r="AC808" s="139"/>
    </row>
    <row r="809" spans="10:29" ht="15.5" x14ac:dyDescent="0.35">
      <c r="J809" s="9"/>
      <c r="K809" s="5"/>
      <c r="L809" s="5"/>
      <c r="M809" s="5"/>
      <c r="AB809" s="139"/>
      <c r="AC809" s="139"/>
    </row>
    <row r="810" spans="10:29" ht="15.5" x14ac:dyDescent="0.35">
      <c r="J810" s="9"/>
      <c r="K810" s="5"/>
      <c r="L810" s="5"/>
      <c r="M810" s="5"/>
      <c r="AB810" s="139"/>
      <c r="AC810" s="139"/>
    </row>
    <row r="811" spans="10:29" ht="15.5" x14ac:dyDescent="0.35">
      <c r="J811" s="9"/>
      <c r="K811" s="5"/>
      <c r="L811" s="5"/>
      <c r="M811" s="5"/>
      <c r="AB811" s="139"/>
      <c r="AC811" s="139"/>
    </row>
    <row r="812" spans="10:29" ht="15.5" x14ac:dyDescent="0.35">
      <c r="J812" s="9"/>
      <c r="K812" s="5"/>
      <c r="L812" s="5"/>
      <c r="M812" s="5"/>
      <c r="AB812" s="139"/>
      <c r="AC812" s="139"/>
    </row>
    <row r="813" spans="10:29" ht="15.5" x14ac:dyDescent="0.35">
      <c r="J813" s="9"/>
      <c r="K813" s="5"/>
      <c r="L813" s="5"/>
      <c r="M813" s="5"/>
      <c r="AB813" s="139"/>
      <c r="AC813" s="139"/>
    </row>
    <row r="814" spans="10:29" ht="15.5" x14ac:dyDescent="0.35">
      <c r="J814" s="9"/>
      <c r="K814" s="5"/>
      <c r="L814" s="5"/>
      <c r="M814" s="5"/>
      <c r="AB814" s="139"/>
      <c r="AC814" s="139"/>
    </row>
    <row r="815" spans="10:29" ht="15.5" x14ac:dyDescent="0.35">
      <c r="J815" s="9"/>
      <c r="K815" s="5"/>
      <c r="L815" s="5"/>
      <c r="M815" s="5"/>
      <c r="AB815" s="139"/>
      <c r="AC815" s="139"/>
    </row>
    <row r="816" spans="10:29" ht="15.5" x14ac:dyDescent="0.35">
      <c r="J816" s="9"/>
      <c r="K816" s="5"/>
      <c r="L816" s="5"/>
      <c r="M816" s="5"/>
      <c r="AB816" s="139"/>
      <c r="AC816" s="139"/>
    </row>
    <row r="817" spans="10:29" ht="15.5" x14ac:dyDescent="0.35">
      <c r="J817" s="9"/>
      <c r="K817" s="5"/>
      <c r="L817" s="5"/>
      <c r="M817" s="5"/>
      <c r="AB817" s="139"/>
      <c r="AC817" s="139"/>
    </row>
    <row r="818" spans="10:29" ht="15.5" x14ac:dyDescent="0.35">
      <c r="J818" s="9"/>
      <c r="K818" s="5"/>
      <c r="L818" s="5"/>
      <c r="M818" s="5"/>
      <c r="AB818" s="139"/>
      <c r="AC818" s="139"/>
    </row>
    <row r="819" spans="10:29" ht="15.5" x14ac:dyDescent="0.35">
      <c r="J819" s="9"/>
      <c r="K819" s="5"/>
      <c r="L819" s="5"/>
      <c r="M819" s="5"/>
      <c r="AB819" s="139"/>
      <c r="AC819" s="139"/>
    </row>
    <row r="820" spans="10:29" ht="15.5" x14ac:dyDescent="0.35">
      <c r="J820" s="9"/>
      <c r="K820" s="5"/>
      <c r="L820" s="5"/>
      <c r="M820" s="5"/>
      <c r="AB820" s="139"/>
      <c r="AC820" s="139"/>
    </row>
    <row r="821" spans="10:29" ht="15.5" x14ac:dyDescent="0.35">
      <c r="J821" s="9"/>
      <c r="K821" s="5"/>
      <c r="L821" s="5"/>
      <c r="M821" s="5"/>
      <c r="AB821" s="139"/>
      <c r="AC821" s="139"/>
    </row>
    <row r="822" spans="10:29" ht="15.5" x14ac:dyDescent="0.35">
      <c r="J822" s="9"/>
      <c r="K822" s="5"/>
      <c r="L822" s="5"/>
      <c r="M822" s="5"/>
      <c r="AB822" s="139"/>
      <c r="AC822" s="139"/>
    </row>
    <row r="823" spans="10:29" ht="15.5" x14ac:dyDescent="0.35">
      <c r="J823" s="9"/>
      <c r="K823" s="5"/>
      <c r="L823" s="5"/>
      <c r="M823" s="5"/>
      <c r="AB823" s="139"/>
      <c r="AC823" s="139"/>
    </row>
    <row r="824" spans="10:29" ht="15.5" x14ac:dyDescent="0.35">
      <c r="J824" s="9"/>
      <c r="K824" s="5"/>
      <c r="L824" s="5"/>
      <c r="M824" s="5"/>
      <c r="AB824" s="139"/>
      <c r="AC824" s="139"/>
    </row>
    <row r="825" spans="10:29" ht="15.5" x14ac:dyDescent="0.35">
      <c r="J825" s="9"/>
      <c r="K825" s="5"/>
      <c r="L825" s="5"/>
      <c r="M825" s="5"/>
      <c r="AB825" s="139"/>
      <c r="AC825" s="139"/>
    </row>
    <row r="826" spans="10:29" ht="15.5" x14ac:dyDescent="0.35">
      <c r="J826" s="9"/>
      <c r="K826" s="5"/>
      <c r="L826" s="5"/>
      <c r="M826" s="5"/>
      <c r="AB826" s="139"/>
      <c r="AC826" s="139"/>
    </row>
    <row r="827" spans="10:29" ht="15.5" x14ac:dyDescent="0.35">
      <c r="J827" s="9"/>
      <c r="K827" s="5"/>
      <c r="L827" s="5"/>
      <c r="M827" s="5"/>
      <c r="AB827" s="139"/>
      <c r="AC827" s="139"/>
    </row>
    <row r="828" spans="10:29" ht="15.5" x14ac:dyDescent="0.35">
      <c r="J828" s="9"/>
      <c r="K828" s="5"/>
      <c r="L828" s="5"/>
      <c r="M828" s="5"/>
      <c r="AB828" s="139"/>
      <c r="AC828" s="139"/>
    </row>
    <row r="829" spans="10:29" ht="15.5" x14ac:dyDescent="0.35">
      <c r="J829" s="9"/>
      <c r="K829" s="5"/>
      <c r="L829" s="5"/>
      <c r="M829" s="5"/>
      <c r="AB829" s="139"/>
      <c r="AC829" s="139"/>
    </row>
    <row r="830" spans="10:29" ht="15.5" x14ac:dyDescent="0.35">
      <c r="J830" s="9"/>
      <c r="K830" s="5"/>
      <c r="L830" s="5"/>
      <c r="M830" s="5"/>
      <c r="AB830" s="139"/>
      <c r="AC830" s="139"/>
    </row>
    <row r="831" spans="10:29" ht="15.5" x14ac:dyDescent="0.35">
      <c r="J831" s="9"/>
      <c r="K831" s="5"/>
      <c r="L831" s="5"/>
      <c r="M831" s="5"/>
      <c r="AB831" s="139"/>
      <c r="AC831" s="139"/>
    </row>
    <row r="832" spans="10:29" ht="15.5" x14ac:dyDescent="0.35">
      <c r="J832" s="9"/>
      <c r="K832" s="5"/>
      <c r="L832" s="5"/>
      <c r="M832" s="5"/>
      <c r="AB832" s="139"/>
      <c r="AC832" s="139"/>
    </row>
    <row r="833" spans="10:29" ht="15.5" x14ac:dyDescent="0.35">
      <c r="J833" s="9"/>
      <c r="K833" s="5"/>
      <c r="L833" s="5"/>
      <c r="M833" s="5"/>
      <c r="AB833" s="139"/>
      <c r="AC833" s="139"/>
    </row>
    <row r="834" spans="10:29" ht="15.5" x14ac:dyDescent="0.35">
      <c r="J834" s="9"/>
      <c r="K834" s="5"/>
      <c r="L834" s="5"/>
      <c r="M834" s="5"/>
      <c r="AB834" s="139"/>
      <c r="AC834" s="139"/>
    </row>
    <row r="835" spans="10:29" ht="15.5" x14ac:dyDescent="0.35">
      <c r="J835" s="9"/>
      <c r="K835" s="5"/>
      <c r="L835" s="5"/>
      <c r="M835" s="5"/>
      <c r="AB835" s="139"/>
      <c r="AC835" s="139"/>
    </row>
    <row r="836" spans="10:29" ht="15.5" x14ac:dyDescent="0.35">
      <c r="J836" s="9"/>
      <c r="K836" s="5"/>
      <c r="L836" s="5"/>
      <c r="M836" s="5"/>
      <c r="AB836" s="139"/>
      <c r="AC836" s="139"/>
    </row>
    <row r="837" spans="10:29" ht="15.5" x14ac:dyDescent="0.35">
      <c r="J837" s="9"/>
      <c r="K837" s="5"/>
      <c r="L837" s="5"/>
      <c r="M837" s="5"/>
      <c r="AB837" s="139"/>
      <c r="AC837" s="139"/>
    </row>
    <row r="838" spans="10:29" ht="15.5" x14ac:dyDescent="0.35">
      <c r="J838" s="9"/>
      <c r="K838" s="5"/>
      <c r="L838" s="5"/>
      <c r="M838" s="5"/>
      <c r="AB838" s="139"/>
      <c r="AC838" s="139"/>
    </row>
    <row r="839" spans="10:29" ht="15.5" x14ac:dyDescent="0.35">
      <c r="J839" s="9"/>
      <c r="K839" s="5"/>
      <c r="L839" s="5"/>
      <c r="M839" s="5"/>
      <c r="AB839" s="139"/>
      <c r="AC839" s="139"/>
    </row>
    <row r="840" spans="10:29" ht="15.5" x14ac:dyDescent="0.35">
      <c r="J840" s="9"/>
      <c r="K840" s="5"/>
      <c r="L840" s="5"/>
      <c r="M840" s="5"/>
      <c r="AB840" s="139"/>
      <c r="AC840" s="139"/>
    </row>
    <row r="841" spans="10:29" ht="15.5" x14ac:dyDescent="0.35">
      <c r="J841" s="9"/>
      <c r="K841" s="5"/>
      <c r="L841" s="5"/>
      <c r="M841" s="5"/>
      <c r="AB841" s="139"/>
      <c r="AC841" s="139"/>
    </row>
    <row r="842" spans="10:29" ht="15.5" x14ac:dyDescent="0.35">
      <c r="J842" s="9"/>
      <c r="K842" s="5"/>
      <c r="L842" s="5"/>
      <c r="M842" s="5"/>
      <c r="AB842" s="139"/>
      <c r="AC842" s="139"/>
    </row>
    <row r="843" spans="10:29" ht="15.5" x14ac:dyDescent="0.35">
      <c r="J843" s="9"/>
      <c r="K843" s="5"/>
      <c r="L843" s="5"/>
      <c r="M843" s="5"/>
      <c r="AB843" s="139"/>
      <c r="AC843" s="139"/>
    </row>
    <row r="844" spans="10:29" ht="15.5" x14ac:dyDescent="0.35">
      <c r="J844" s="9"/>
      <c r="K844" s="5"/>
      <c r="L844" s="5"/>
      <c r="M844" s="5"/>
      <c r="AB844" s="139"/>
      <c r="AC844" s="139"/>
    </row>
    <row r="845" spans="10:29" ht="15.5" x14ac:dyDescent="0.35">
      <c r="J845" s="9"/>
      <c r="K845" s="5"/>
      <c r="L845" s="5"/>
      <c r="M845" s="5"/>
      <c r="AB845" s="139"/>
      <c r="AC845" s="139"/>
    </row>
    <row r="846" spans="10:29" ht="15.5" x14ac:dyDescent="0.35">
      <c r="J846" s="9"/>
      <c r="K846" s="5"/>
      <c r="L846" s="5"/>
      <c r="M846" s="5"/>
      <c r="AB846" s="139"/>
      <c r="AC846" s="139"/>
    </row>
    <row r="847" spans="10:29" ht="15.5" x14ac:dyDescent="0.35">
      <c r="J847" s="9"/>
      <c r="K847" s="5"/>
      <c r="L847" s="5"/>
      <c r="M847" s="5"/>
      <c r="AB847" s="139"/>
      <c r="AC847" s="139"/>
    </row>
    <row r="848" spans="10:29" ht="15.5" x14ac:dyDescent="0.35">
      <c r="J848" s="9"/>
      <c r="K848" s="5"/>
      <c r="L848" s="5"/>
      <c r="M848" s="5"/>
      <c r="AB848" s="139"/>
      <c r="AC848" s="139"/>
    </row>
    <row r="849" spans="10:29" ht="15.5" x14ac:dyDescent="0.35">
      <c r="J849" s="9"/>
      <c r="K849" s="5"/>
      <c r="L849" s="5"/>
      <c r="M849" s="5"/>
      <c r="AB849" s="139"/>
      <c r="AC849" s="139"/>
    </row>
    <row r="850" spans="10:29" ht="15.5" x14ac:dyDescent="0.35">
      <c r="J850" s="9"/>
      <c r="K850" s="5"/>
      <c r="L850" s="5"/>
      <c r="M850" s="5"/>
      <c r="AB850" s="139"/>
      <c r="AC850" s="139"/>
    </row>
    <row r="851" spans="10:29" ht="15.5" x14ac:dyDescent="0.35">
      <c r="J851" s="9"/>
      <c r="K851" s="5"/>
      <c r="L851" s="5"/>
      <c r="M851" s="5"/>
      <c r="AB851" s="139"/>
      <c r="AC851" s="139"/>
    </row>
    <row r="852" spans="10:29" ht="15.5" x14ac:dyDescent="0.35">
      <c r="J852" s="9"/>
      <c r="K852" s="5"/>
      <c r="L852" s="5"/>
      <c r="M852" s="5"/>
      <c r="AB852" s="139"/>
      <c r="AC852" s="139"/>
    </row>
    <row r="853" spans="10:29" ht="15.5" x14ac:dyDescent="0.35">
      <c r="J853" s="9"/>
      <c r="K853" s="5"/>
      <c r="L853" s="5"/>
      <c r="M853" s="5"/>
      <c r="AB853" s="139"/>
      <c r="AC853" s="139"/>
    </row>
    <row r="854" spans="10:29" ht="15.5" x14ac:dyDescent="0.35">
      <c r="J854" s="9"/>
      <c r="K854" s="5"/>
      <c r="L854" s="5"/>
      <c r="M854" s="5"/>
      <c r="AB854" s="139"/>
      <c r="AC854" s="139"/>
    </row>
    <row r="855" spans="10:29" ht="15.5" x14ac:dyDescent="0.35">
      <c r="J855" s="9"/>
      <c r="K855" s="5"/>
      <c r="L855" s="5"/>
      <c r="M855" s="5"/>
      <c r="AB855" s="139"/>
      <c r="AC855" s="139"/>
    </row>
    <row r="856" spans="10:29" ht="15.5" x14ac:dyDescent="0.35">
      <c r="J856" s="9"/>
      <c r="K856" s="5"/>
      <c r="L856" s="5"/>
      <c r="M856" s="5"/>
      <c r="AB856" s="139"/>
      <c r="AC856" s="139"/>
    </row>
    <row r="857" spans="10:29" ht="15.5" x14ac:dyDescent="0.35">
      <c r="J857" s="9"/>
      <c r="K857" s="5"/>
      <c r="L857" s="5"/>
      <c r="M857" s="5"/>
      <c r="AB857" s="139"/>
      <c r="AC857" s="139"/>
    </row>
    <row r="858" spans="10:29" ht="15.5" x14ac:dyDescent="0.35">
      <c r="J858" s="9"/>
      <c r="K858" s="5"/>
      <c r="L858" s="5"/>
      <c r="M858" s="5"/>
      <c r="AB858" s="139"/>
      <c r="AC858" s="139"/>
    </row>
    <row r="859" spans="10:29" ht="15.5" x14ac:dyDescent="0.35">
      <c r="J859" s="9"/>
      <c r="K859" s="5"/>
      <c r="L859" s="5"/>
      <c r="M859" s="5"/>
      <c r="AB859" s="139"/>
      <c r="AC859" s="139"/>
    </row>
    <row r="860" spans="10:29" ht="15.5" x14ac:dyDescent="0.35">
      <c r="J860" s="9"/>
      <c r="K860" s="5"/>
      <c r="L860" s="5"/>
      <c r="M860" s="5"/>
      <c r="AB860" s="139"/>
      <c r="AC860" s="139"/>
    </row>
    <row r="861" spans="10:29" ht="15.5" x14ac:dyDescent="0.35">
      <c r="J861" s="9"/>
      <c r="K861" s="5"/>
      <c r="L861" s="5"/>
      <c r="M861" s="5"/>
      <c r="AB861" s="139"/>
      <c r="AC861" s="139"/>
    </row>
    <row r="862" spans="10:29" ht="15.5" x14ac:dyDescent="0.35">
      <c r="J862" s="9"/>
      <c r="K862" s="5"/>
      <c r="L862" s="5"/>
      <c r="M862" s="5"/>
      <c r="AB862" s="139"/>
      <c r="AC862" s="139"/>
    </row>
    <row r="863" spans="10:29" ht="15.5" x14ac:dyDescent="0.35">
      <c r="J863" s="9"/>
      <c r="K863" s="5"/>
      <c r="L863" s="5"/>
      <c r="M863" s="5"/>
      <c r="AB863" s="139"/>
      <c r="AC863" s="139"/>
    </row>
    <row r="864" spans="10:29" ht="15.5" x14ac:dyDescent="0.35">
      <c r="J864" s="9"/>
      <c r="K864" s="5"/>
      <c r="L864" s="5"/>
      <c r="M864" s="5"/>
      <c r="AB864" s="139"/>
      <c r="AC864" s="139"/>
    </row>
    <row r="865" spans="10:29" ht="15.5" x14ac:dyDescent="0.35">
      <c r="J865" s="9"/>
      <c r="K865" s="5"/>
      <c r="L865" s="5"/>
      <c r="M865" s="5"/>
      <c r="AB865" s="139"/>
      <c r="AC865" s="139"/>
    </row>
    <row r="866" spans="10:29" ht="15.5" x14ac:dyDescent="0.35">
      <c r="J866" s="9"/>
      <c r="K866" s="5"/>
      <c r="L866" s="5"/>
      <c r="M866" s="5"/>
      <c r="AB866" s="139"/>
      <c r="AC866" s="139"/>
    </row>
    <row r="867" spans="10:29" ht="15.5" x14ac:dyDescent="0.35">
      <c r="J867" s="9"/>
      <c r="K867" s="5"/>
      <c r="L867" s="5"/>
      <c r="M867" s="5"/>
      <c r="AB867" s="139"/>
      <c r="AC867" s="139"/>
    </row>
    <row r="868" spans="10:29" ht="15.5" x14ac:dyDescent="0.35">
      <c r="J868" s="9"/>
      <c r="K868" s="5"/>
      <c r="L868" s="5"/>
      <c r="M868" s="5"/>
      <c r="AB868" s="139"/>
      <c r="AC868" s="139"/>
    </row>
    <row r="869" spans="10:29" ht="15.5" x14ac:dyDescent="0.35">
      <c r="J869" s="9"/>
      <c r="K869" s="5"/>
      <c r="L869" s="5"/>
      <c r="M869" s="5"/>
      <c r="AB869" s="139"/>
      <c r="AC869" s="139"/>
    </row>
    <row r="870" spans="10:29" ht="15.5" x14ac:dyDescent="0.35">
      <c r="J870" s="9"/>
      <c r="K870" s="5"/>
      <c r="L870" s="5"/>
      <c r="M870" s="5"/>
      <c r="AB870" s="139"/>
      <c r="AC870" s="139"/>
    </row>
    <row r="871" spans="10:29" ht="15.5" x14ac:dyDescent="0.35">
      <c r="J871" s="9"/>
      <c r="K871" s="5"/>
      <c r="L871" s="5"/>
      <c r="M871" s="5"/>
      <c r="AB871" s="139"/>
      <c r="AC871" s="139"/>
    </row>
    <row r="872" spans="10:29" ht="15.5" x14ac:dyDescent="0.35">
      <c r="J872" s="9"/>
      <c r="K872" s="5"/>
      <c r="L872" s="5"/>
      <c r="M872" s="5"/>
      <c r="AB872" s="139"/>
      <c r="AC872" s="139"/>
    </row>
    <row r="873" spans="10:29" ht="15.5" x14ac:dyDescent="0.35">
      <c r="J873" s="9"/>
      <c r="K873" s="5"/>
      <c r="L873" s="5"/>
      <c r="M873" s="5"/>
      <c r="AB873" s="139"/>
      <c r="AC873" s="139"/>
    </row>
    <row r="874" spans="10:29" ht="15.5" x14ac:dyDescent="0.35">
      <c r="J874" s="9"/>
      <c r="K874" s="5"/>
      <c r="L874" s="5"/>
      <c r="M874" s="5"/>
      <c r="AB874" s="139"/>
      <c r="AC874" s="139"/>
    </row>
    <row r="875" spans="10:29" ht="15.5" x14ac:dyDescent="0.35">
      <c r="J875" s="9"/>
      <c r="K875" s="5"/>
      <c r="L875" s="5"/>
      <c r="M875" s="5"/>
      <c r="AB875" s="139"/>
      <c r="AC875" s="139"/>
    </row>
    <row r="876" spans="10:29" ht="15.5" x14ac:dyDescent="0.35">
      <c r="J876" s="9"/>
      <c r="K876" s="5"/>
      <c r="L876" s="5"/>
      <c r="M876" s="5"/>
      <c r="AB876" s="139"/>
      <c r="AC876" s="139"/>
    </row>
    <row r="877" spans="10:29" ht="15.5" x14ac:dyDescent="0.35">
      <c r="J877" s="9"/>
      <c r="K877" s="5"/>
      <c r="L877" s="5"/>
      <c r="M877" s="5"/>
      <c r="AB877" s="139"/>
      <c r="AC877" s="139"/>
    </row>
    <row r="878" spans="10:29" ht="15.5" x14ac:dyDescent="0.35">
      <c r="J878" s="9"/>
      <c r="K878" s="5"/>
      <c r="L878" s="5"/>
      <c r="M878" s="5"/>
      <c r="AB878" s="139"/>
      <c r="AC878" s="139"/>
    </row>
    <row r="879" spans="10:29" ht="15.5" x14ac:dyDescent="0.35">
      <c r="J879" s="9"/>
      <c r="K879" s="5"/>
      <c r="L879" s="5"/>
      <c r="M879" s="5"/>
      <c r="AB879" s="139"/>
      <c r="AC879" s="139"/>
    </row>
    <row r="880" spans="10:29" ht="15.5" x14ac:dyDescent="0.35">
      <c r="J880" s="9"/>
      <c r="K880" s="5"/>
      <c r="L880" s="5"/>
      <c r="M880" s="5"/>
      <c r="AB880" s="139"/>
      <c r="AC880" s="139"/>
    </row>
    <row r="881" spans="10:29" ht="15.5" x14ac:dyDescent="0.35">
      <c r="J881" s="9"/>
      <c r="K881" s="5"/>
      <c r="L881" s="5"/>
      <c r="M881" s="5"/>
      <c r="AB881" s="139"/>
      <c r="AC881" s="139"/>
    </row>
    <row r="882" spans="10:29" ht="15.5" x14ac:dyDescent="0.35">
      <c r="J882" s="9"/>
      <c r="K882" s="5"/>
      <c r="L882" s="5"/>
      <c r="M882" s="5"/>
      <c r="AB882" s="139"/>
      <c r="AC882" s="139"/>
    </row>
    <row r="883" spans="10:29" ht="15.5" x14ac:dyDescent="0.35">
      <c r="J883" s="9"/>
      <c r="K883" s="5"/>
      <c r="L883" s="5"/>
      <c r="M883" s="5"/>
      <c r="AB883" s="139"/>
      <c r="AC883" s="139"/>
    </row>
    <row r="884" spans="10:29" ht="15.5" x14ac:dyDescent="0.35">
      <c r="J884" s="9"/>
      <c r="K884" s="5"/>
      <c r="L884" s="5"/>
      <c r="M884" s="5"/>
      <c r="AB884" s="139"/>
      <c r="AC884" s="139"/>
    </row>
    <row r="885" spans="10:29" ht="15.5" x14ac:dyDescent="0.35">
      <c r="J885" s="9"/>
      <c r="K885" s="5"/>
      <c r="L885" s="5"/>
      <c r="M885" s="5"/>
      <c r="AB885" s="139"/>
      <c r="AC885" s="139"/>
    </row>
    <row r="886" spans="10:29" ht="15.5" x14ac:dyDescent="0.35">
      <c r="J886" s="9"/>
      <c r="K886" s="5"/>
      <c r="L886" s="5"/>
      <c r="M886" s="5"/>
      <c r="AB886" s="139"/>
      <c r="AC886" s="139"/>
    </row>
    <row r="887" spans="10:29" ht="15.5" x14ac:dyDescent="0.35">
      <c r="J887" s="9"/>
      <c r="K887" s="5"/>
      <c r="L887" s="5"/>
      <c r="M887" s="5"/>
      <c r="AB887" s="139"/>
      <c r="AC887" s="139"/>
    </row>
    <row r="888" spans="10:29" ht="15.5" x14ac:dyDescent="0.35">
      <c r="J888" s="9"/>
      <c r="K888" s="5"/>
      <c r="L888" s="5"/>
      <c r="M888" s="5"/>
      <c r="AB888" s="139"/>
      <c r="AC888" s="139"/>
    </row>
    <row r="889" spans="10:29" ht="15.5" x14ac:dyDescent="0.35">
      <c r="J889" s="9"/>
      <c r="K889" s="5"/>
      <c r="L889" s="5"/>
      <c r="M889" s="5"/>
      <c r="AB889" s="139"/>
      <c r="AC889" s="139"/>
    </row>
    <row r="890" spans="10:29" ht="15.5" x14ac:dyDescent="0.35">
      <c r="J890" s="9"/>
      <c r="K890" s="5"/>
      <c r="L890" s="5"/>
      <c r="M890" s="5"/>
      <c r="AB890" s="139"/>
      <c r="AC890" s="139"/>
    </row>
    <row r="891" spans="10:29" ht="15.5" x14ac:dyDescent="0.35">
      <c r="J891" s="9"/>
      <c r="K891" s="5"/>
      <c r="L891" s="5"/>
      <c r="M891" s="5"/>
      <c r="AB891" s="139"/>
      <c r="AC891" s="139"/>
    </row>
    <row r="892" spans="10:29" ht="15.5" x14ac:dyDescent="0.35">
      <c r="J892" s="9"/>
      <c r="K892" s="5"/>
      <c r="L892" s="5"/>
      <c r="M892" s="5"/>
      <c r="AB892" s="139"/>
      <c r="AC892" s="139"/>
    </row>
    <row r="893" spans="10:29" ht="15.5" x14ac:dyDescent="0.35">
      <c r="J893" s="9"/>
      <c r="K893" s="5"/>
      <c r="L893" s="5"/>
      <c r="M893" s="5"/>
      <c r="AB893" s="139"/>
      <c r="AC893" s="139"/>
    </row>
    <row r="894" spans="10:29" ht="15.5" x14ac:dyDescent="0.35">
      <c r="J894" s="9"/>
      <c r="K894" s="5"/>
      <c r="L894" s="5"/>
      <c r="M894" s="5"/>
      <c r="AB894" s="139"/>
      <c r="AC894" s="139"/>
    </row>
    <row r="895" spans="10:29" ht="15.5" x14ac:dyDescent="0.35">
      <c r="J895" s="9"/>
      <c r="K895" s="5"/>
      <c r="L895" s="5"/>
      <c r="M895" s="5"/>
      <c r="AB895" s="139"/>
      <c r="AC895" s="139"/>
    </row>
    <row r="896" spans="10:29" ht="15.5" x14ac:dyDescent="0.35">
      <c r="J896" s="9"/>
      <c r="K896" s="5"/>
      <c r="L896" s="5"/>
      <c r="M896" s="5"/>
      <c r="AB896" s="139"/>
      <c r="AC896" s="139"/>
    </row>
    <row r="897" spans="10:29" ht="15.5" x14ac:dyDescent="0.35">
      <c r="J897" s="9"/>
      <c r="K897" s="5"/>
      <c r="L897" s="5"/>
      <c r="M897" s="5"/>
      <c r="AB897" s="139"/>
      <c r="AC897" s="139"/>
    </row>
    <row r="898" spans="10:29" ht="15.5" x14ac:dyDescent="0.35">
      <c r="J898" s="9"/>
      <c r="K898" s="5"/>
      <c r="L898" s="5"/>
      <c r="M898" s="5"/>
      <c r="AB898" s="139"/>
      <c r="AC898" s="139"/>
    </row>
    <row r="899" spans="10:29" ht="15.5" x14ac:dyDescent="0.35">
      <c r="J899" s="9"/>
      <c r="K899" s="5"/>
      <c r="L899" s="5"/>
      <c r="M899" s="5"/>
      <c r="AB899" s="139"/>
      <c r="AC899" s="139"/>
    </row>
    <row r="900" spans="10:29" ht="15.5" x14ac:dyDescent="0.35">
      <c r="J900" s="9"/>
      <c r="K900" s="5"/>
      <c r="L900" s="5"/>
      <c r="M900" s="5"/>
      <c r="AB900" s="139"/>
      <c r="AC900" s="139"/>
    </row>
    <row r="901" spans="10:29" ht="15.5" x14ac:dyDescent="0.35">
      <c r="J901" s="9"/>
      <c r="K901" s="5"/>
      <c r="L901" s="5"/>
      <c r="M901" s="5"/>
      <c r="AB901" s="139"/>
      <c r="AC901" s="139"/>
    </row>
    <row r="902" spans="10:29" ht="15.5" x14ac:dyDescent="0.35">
      <c r="J902" s="9"/>
      <c r="K902" s="5"/>
      <c r="L902" s="5"/>
      <c r="M902" s="5"/>
      <c r="AB902" s="139"/>
      <c r="AC902" s="139"/>
    </row>
    <row r="903" spans="10:29" ht="15.5" x14ac:dyDescent="0.35">
      <c r="J903" s="9"/>
      <c r="K903" s="5"/>
      <c r="L903" s="5"/>
      <c r="M903" s="5"/>
      <c r="AB903" s="139"/>
      <c r="AC903" s="139"/>
    </row>
    <row r="904" spans="10:29" ht="15.5" x14ac:dyDescent="0.35">
      <c r="J904" s="9"/>
      <c r="K904" s="5"/>
      <c r="L904" s="5"/>
      <c r="M904" s="5"/>
      <c r="AB904" s="139"/>
      <c r="AC904" s="139"/>
    </row>
    <row r="905" spans="10:29" ht="15.5" x14ac:dyDescent="0.35">
      <c r="J905" s="9"/>
      <c r="K905" s="5"/>
      <c r="L905" s="5"/>
      <c r="M905" s="5"/>
      <c r="AB905" s="139"/>
      <c r="AC905" s="139"/>
    </row>
    <row r="906" spans="10:29" ht="15.5" x14ac:dyDescent="0.35">
      <c r="J906" s="9"/>
      <c r="K906" s="5"/>
      <c r="L906" s="5"/>
      <c r="M906" s="5"/>
      <c r="AB906" s="139"/>
      <c r="AC906" s="139"/>
    </row>
    <row r="907" spans="10:29" ht="15.5" x14ac:dyDescent="0.35">
      <c r="J907" s="9"/>
      <c r="K907" s="5"/>
      <c r="L907" s="5"/>
      <c r="M907" s="5"/>
      <c r="AB907" s="139"/>
      <c r="AC907" s="139"/>
    </row>
    <row r="908" spans="10:29" ht="15.5" x14ac:dyDescent="0.35">
      <c r="J908" s="9"/>
      <c r="K908" s="5"/>
      <c r="L908" s="5"/>
      <c r="M908" s="5"/>
      <c r="AB908" s="139"/>
      <c r="AC908" s="139"/>
    </row>
    <row r="909" spans="10:29" ht="15.5" x14ac:dyDescent="0.35">
      <c r="J909" s="9"/>
      <c r="K909" s="5"/>
      <c r="L909" s="5"/>
      <c r="M909" s="5"/>
      <c r="AB909" s="139"/>
      <c r="AC909" s="139"/>
    </row>
    <row r="910" spans="10:29" ht="15.5" x14ac:dyDescent="0.35">
      <c r="J910" s="9"/>
      <c r="K910" s="5"/>
      <c r="L910" s="5"/>
      <c r="M910" s="5"/>
      <c r="AB910" s="139"/>
      <c r="AC910" s="139"/>
    </row>
    <row r="911" spans="10:29" ht="15.5" x14ac:dyDescent="0.35">
      <c r="J911" s="9"/>
      <c r="K911" s="5"/>
      <c r="L911" s="5"/>
      <c r="M911" s="5"/>
      <c r="AB911" s="139"/>
      <c r="AC911" s="139"/>
    </row>
    <row r="912" spans="10:29" ht="15.5" x14ac:dyDescent="0.35">
      <c r="J912" s="9"/>
      <c r="K912" s="5"/>
      <c r="L912" s="5"/>
      <c r="M912" s="5"/>
      <c r="AB912" s="139"/>
      <c r="AC912" s="139"/>
    </row>
    <row r="913" spans="10:29" ht="15.5" x14ac:dyDescent="0.35">
      <c r="J913" s="9"/>
      <c r="K913" s="5"/>
      <c r="L913" s="5"/>
      <c r="M913" s="5"/>
      <c r="AB913" s="139"/>
      <c r="AC913" s="139"/>
    </row>
    <row r="914" spans="10:29" ht="15.5" x14ac:dyDescent="0.35">
      <c r="J914" s="9"/>
      <c r="K914" s="5"/>
      <c r="L914" s="5"/>
      <c r="M914" s="5"/>
      <c r="AB914" s="139"/>
      <c r="AC914" s="139"/>
    </row>
    <row r="915" spans="10:29" ht="15.5" x14ac:dyDescent="0.35">
      <c r="J915" s="9"/>
      <c r="K915" s="5"/>
      <c r="L915" s="5"/>
      <c r="M915" s="5"/>
      <c r="AB915" s="139"/>
      <c r="AC915" s="139"/>
    </row>
    <row r="916" spans="10:29" ht="15.5" x14ac:dyDescent="0.35">
      <c r="J916" s="9"/>
      <c r="K916" s="5"/>
      <c r="L916" s="5"/>
      <c r="M916" s="5"/>
      <c r="AB916" s="139"/>
      <c r="AC916" s="139"/>
    </row>
    <row r="917" spans="10:29" ht="15.5" x14ac:dyDescent="0.35">
      <c r="J917" s="9"/>
      <c r="K917" s="5"/>
      <c r="L917" s="5"/>
      <c r="M917" s="5"/>
      <c r="AB917" s="139"/>
      <c r="AC917" s="139"/>
    </row>
    <row r="918" spans="10:29" ht="15.5" x14ac:dyDescent="0.35">
      <c r="J918" s="9"/>
      <c r="K918" s="5"/>
      <c r="L918" s="5"/>
      <c r="M918" s="5"/>
      <c r="AB918" s="139"/>
      <c r="AC918" s="139"/>
    </row>
    <row r="919" spans="10:29" ht="15.5" x14ac:dyDescent="0.35">
      <c r="J919" s="9"/>
      <c r="K919" s="5"/>
      <c r="L919" s="5"/>
      <c r="M919" s="5"/>
      <c r="AB919" s="139"/>
      <c r="AC919" s="139"/>
    </row>
    <row r="920" spans="10:29" ht="15.5" x14ac:dyDescent="0.35">
      <c r="J920" s="9"/>
      <c r="K920" s="5"/>
      <c r="L920" s="5"/>
      <c r="M920" s="5"/>
      <c r="AB920" s="139"/>
      <c r="AC920" s="139"/>
    </row>
    <row r="921" spans="10:29" ht="15.5" x14ac:dyDescent="0.35">
      <c r="J921" s="9"/>
      <c r="K921" s="5"/>
      <c r="L921" s="5"/>
      <c r="M921" s="5"/>
      <c r="AB921" s="139"/>
      <c r="AC921" s="139"/>
    </row>
    <row r="922" spans="10:29" ht="15.5" x14ac:dyDescent="0.35">
      <c r="J922" s="9"/>
      <c r="K922" s="5"/>
      <c r="L922" s="5"/>
      <c r="M922" s="5"/>
      <c r="AB922" s="139"/>
      <c r="AC922" s="139"/>
    </row>
    <row r="923" spans="10:29" ht="15.5" x14ac:dyDescent="0.35">
      <c r="J923" s="9"/>
      <c r="K923" s="5"/>
      <c r="L923" s="5"/>
      <c r="M923" s="5"/>
      <c r="AB923" s="139"/>
      <c r="AC923" s="139"/>
    </row>
    <row r="924" spans="10:29" ht="15.5" x14ac:dyDescent="0.35">
      <c r="J924" s="9"/>
      <c r="K924" s="5"/>
      <c r="L924" s="5"/>
      <c r="M924" s="5"/>
      <c r="AB924" s="139"/>
      <c r="AC924" s="139"/>
    </row>
    <row r="925" spans="10:29" ht="15.5" x14ac:dyDescent="0.35">
      <c r="J925" s="9"/>
      <c r="K925" s="5"/>
      <c r="L925" s="5"/>
      <c r="M925" s="5"/>
      <c r="AB925" s="139"/>
      <c r="AC925" s="139"/>
    </row>
    <row r="926" spans="10:29" ht="15.5" x14ac:dyDescent="0.35">
      <c r="J926" s="9"/>
      <c r="K926" s="5"/>
      <c r="L926" s="5"/>
      <c r="M926" s="5"/>
      <c r="AB926" s="139"/>
      <c r="AC926" s="139"/>
    </row>
    <row r="927" spans="10:29" ht="15.5" x14ac:dyDescent="0.35">
      <c r="J927" s="9"/>
      <c r="K927" s="5"/>
      <c r="L927" s="5"/>
      <c r="M927" s="5"/>
      <c r="AB927" s="139"/>
      <c r="AC927" s="139"/>
    </row>
    <row r="928" spans="10:29" ht="15.5" x14ac:dyDescent="0.35">
      <c r="J928" s="9"/>
      <c r="K928" s="5"/>
      <c r="L928" s="5"/>
      <c r="M928" s="5"/>
      <c r="AB928" s="139"/>
      <c r="AC928" s="139"/>
    </row>
    <row r="929" spans="10:29" ht="15.5" x14ac:dyDescent="0.35">
      <c r="J929" s="9"/>
      <c r="K929" s="5"/>
      <c r="L929" s="5"/>
      <c r="M929" s="5"/>
      <c r="AB929" s="139"/>
      <c r="AC929" s="139"/>
    </row>
    <row r="930" spans="10:29" ht="15.5" x14ac:dyDescent="0.35">
      <c r="J930" s="9"/>
      <c r="K930" s="5"/>
      <c r="L930" s="5"/>
      <c r="M930" s="5"/>
      <c r="AB930" s="139"/>
      <c r="AC930" s="139"/>
    </row>
    <row r="931" spans="10:29" ht="15.5" x14ac:dyDescent="0.35">
      <c r="J931" s="9"/>
      <c r="K931" s="5"/>
      <c r="L931" s="5"/>
      <c r="M931" s="5"/>
      <c r="AB931" s="139"/>
      <c r="AC931" s="139"/>
    </row>
    <row r="932" spans="10:29" ht="15.5" x14ac:dyDescent="0.35">
      <c r="J932" s="9"/>
      <c r="K932" s="5"/>
      <c r="L932" s="5"/>
      <c r="M932" s="5"/>
      <c r="AB932" s="139"/>
      <c r="AC932" s="139"/>
    </row>
    <row r="933" spans="10:29" ht="15.5" x14ac:dyDescent="0.35">
      <c r="J933" s="9"/>
      <c r="K933" s="5"/>
      <c r="L933" s="5"/>
      <c r="M933" s="5"/>
      <c r="AB933" s="139"/>
      <c r="AC933" s="139"/>
    </row>
    <row r="934" spans="10:29" ht="15.5" x14ac:dyDescent="0.35">
      <c r="J934" s="9"/>
      <c r="K934" s="5"/>
      <c r="L934" s="5"/>
      <c r="M934" s="5"/>
      <c r="AB934" s="139"/>
      <c r="AC934" s="139"/>
    </row>
    <row r="935" spans="10:29" ht="15.5" x14ac:dyDescent="0.35">
      <c r="J935" s="9"/>
      <c r="K935" s="5"/>
      <c r="L935" s="5"/>
      <c r="M935" s="5"/>
      <c r="AB935" s="139"/>
      <c r="AC935" s="139"/>
    </row>
    <row r="936" spans="10:29" ht="15.5" x14ac:dyDescent="0.35">
      <c r="J936" s="9"/>
      <c r="K936" s="5"/>
      <c r="L936" s="5"/>
      <c r="M936" s="5"/>
      <c r="AB936" s="139"/>
      <c r="AC936" s="139"/>
    </row>
    <row r="937" spans="10:29" ht="15.5" x14ac:dyDescent="0.35">
      <c r="J937" s="9"/>
      <c r="K937" s="5"/>
      <c r="L937" s="5"/>
      <c r="M937" s="5"/>
      <c r="AB937" s="139"/>
      <c r="AC937" s="139"/>
    </row>
    <row r="938" spans="10:29" ht="15.5" x14ac:dyDescent="0.35">
      <c r="J938" s="9"/>
      <c r="K938" s="5"/>
      <c r="L938" s="5"/>
      <c r="M938" s="5"/>
      <c r="AB938" s="139"/>
      <c r="AC938" s="139"/>
    </row>
    <row r="939" spans="10:29" ht="15.5" x14ac:dyDescent="0.35">
      <c r="J939" s="9"/>
      <c r="K939" s="5"/>
      <c r="L939" s="5"/>
      <c r="M939" s="5"/>
      <c r="AB939" s="139"/>
      <c r="AC939" s="139"/>
    </row>
    <row r="940" spans="10:29" ht="15.5" x14ac:dyDescent="0.35">
      <c r="J940" s="9"/>
      <c r="K940" s="5"/>
      <c r="L940" s="5"/>
      <c r="M940" s="5"/>
      <c r="AB940" s="139"/>
      <c r="AC940" s="139"/>
    </row>
    <row r="941" spans="10:29" ht="15.5" x14ac:dyDescent="0.35">
      <c r="J941" s="9"/>
      <c r="K941" s="5"/>
      <c r="L941" s="5"/>
      <c r="M941" s="5"/>
      <c r="AB941" s="139"/>
      <c r="AC941" s="139"/>
    </row>
    <row r="942" spans="10:29" ht="15.5" x14ac:dyDescent="0.35">
      <c r="J942" s="9"/>
      <c r="K942" s="5"/>
      <c r="L942" s="5"/>
      <c r="M942" s="5"/>
      <c r="AB942" s="139"/>
      <c r="AC942" s="139"/>
    </row>
    <row r="943" spans="10:29" ht="15.5" x14ac:dyDescent="0.35">
      <c r="J943" s="9"/>
      <c r="K943" s="5"/>
      <c r="L943" s="5"/>
      <c r="M943" s="5"/>
      <c r="AB943" s="139"/>
      <c r="AC943" s="139"/>
    </row>
    <row r="944" spans="10:29" ht="15.5" x14ac:dyDescent="0.35">
      <c r="J944" s="9"/>
      <c r="K944" s="5"/>
      <c r="L944" s="5"/>
      <c r="M944" s="5"/>
      <c r="AB944" s="139"/>
      <c r="AC944" s="139"/>
    </row>
    <row r="945" spans="10:29" ht="15.5" x14ac:dyDescent="0.35">
      <c r="J945" s="9"/>
      <c r="K945" s="5"/>
      <c r="L945" s="5"/>
      <c r="M945" s="5"/>
      <c r="AB945" s="139"/>
      <c r="AC945" s="139"/>
    </row>
    <row r="946" spans="10:29" ht="15.5" x14ac:dyDescent="0.35">
      <c r="J946" s="9"/>
      <c r="K946" s="5"/>
      <c r="L946" s="5"/>
      <c r="M946" s="5"/>
      <c r="AB946" s="139"/>
      <c r="AC946" s="139"/>
    </row>
    <row r="947" spans="10:29" ht="15.5" x14ac:dyDescent="0.35">
      <c r="J947" s="9"/>
      <c r="K947" s="5"/>
      <c r="L947" s="5"/>
      <c r="M947" s="5"/>
      <c r="AB947" s="139"/>
      <c r="AC947" s="139"/>
    </row>
    <row r="948" spans="10:29" ht="15.5" x14ac:dyDescent="0.35">
      <c r="J948" s="9"/>
      <c r="K948" s="5"/>
      <c r="L948" s="5"/>
      <c r="M948" s="5"/>
      <c r="AB948" s="139"/>
      <c r="AC948" s="139"/>
    </row>
    <row r="949" spans="10:29" ht="15.5" x14ac:dyDescent="0.35">
      <c r="J949" s="9"/>
      <c r="K949" s="5"/>
      <c r="L949" s="5"/>
      <c r="M949" s="5"/>
      <c r="AB949" s="139"/>
      <c r="AC949" s="139"/>
    </row>
    <row r="950" spans="10:29" ht="15.5" x14ac:dyDescent="0.35">
      <c r="J950" s="9"/>
      <c r="K950" s="5"/>
      <c r="L950" s="5"/>
      <c r="M950" s="5"/>
      <c r="AB950" s="139"/>
      <c r="AC950" s="139"/>
    </row>
    <row r="951" spans="10:29" ht="15.5" x14ac:dyDescent="0.35">
      <c r="J951" s="9"/>
      <c r="K951" s="5"/>
      <c r="L951" s="5"/>
      <c r="M951" s="5"/>
      <c r="AB951" s="139"/>
      <c r="AC951" s="139"/>
    </row>
    <row r="952" spans="10:29" ht="15.5" x14ac:dyDescent="0.35">
      <c r="J952" s="9"/>
      <c r="K952" s="5"/>
      <c r="L952" s="5"/>
      <c r="M952" s="5"/>
      <c r="AB952" s="139"/>
      <c r="AC952" s="139"/>
    </row>
    <row r="953" spans="10:29" ht="15.5" x14ac:dyDescent="0.35">
      <c r="J953" s="9"/>
      <c r="K953" s="5"/>
      <c r="L953" s="5"/>
      <c r="M953" s="5"/>
      <c r="AB953" s="139"/>
      <c r="AC953" s="139"/>
    </row>
    <row r="954" spans="10:29" ht="15.5" x14ac:dyDescent="0.35">
      <c r="J954" s="9"/>
      <c r="K954" s="5"/>
      <c r="L954" s="5"/>
      <c r="M954" s="5"/>
      <c r="AB954" s="139"/>
      <c r="AC954" s="139"/>
    </row>
    <row r="955" spans="10:29" ht="15.5" x14ac:dyDescent="0.35">
      <c r="J955" s="9"/>
      <c r="K955" s="5"/>
      <c r="L955" s="5"/>
      <c r="M955" s="5"/>
      <c r="AB955" s="139"/>
      <c r="AC955" s="139"/>
    </row>
    <row r="956" spans="10:29" ht="15.5" x14ac:dyDescent="0.35">
      <c r="J956" s="9"/>
      <c r="K956" s="5"/>
      <c r="L956" s="5"/>
      <c r="M956" s="5"/>
      <c r="AB956" s="139"/>
      <c r="AC956" s="139"/>
    </row>
    <row r="957" spans="10:29" ht="15.5" x14ac:dyDescent="0.35">
      <c r="J957" s="9"/>
      <c r="K957" s="5"/>
      <c r="L957" s="5"/>
      <c r="M957" s="5"/>
      <c r="AB957" s="139"/>
      <c r="AC957" s="139"/>
    </row>
    <row r="958" spans="10:29" ht="15.5" x14ac:dyDescent="0.35">
      <c r="J958" s="9"/>
      <c r="K958" s="5"/>
      <c r="L958" s="5"/>
      <c r="M958" s="5"/>
      <c r="AB958" s="139"/>
      <c r="AC958" s="139"/>
    </row>
    <row r="959" spans="10:29" ht="15.5" x14ac:dyDescent="0.35">
      <c r="J959" s="9"/>
      <c r="K959" s="5"/>
      <c r="L959" s="5"/>
      <c r="M959" s="5"/>
      <c r="AB959" s="139"/>
      <c r="AC959" s="139"/>
    </row>
    <row r="960" spans="10:29" ht="15.5" x14ac:dyDescent="0.35">
      <c r="J960" s="9"/>
      <c r="K960" s="5"/>
      <c r="L960" s="5"/>
      <c r="M960" s="5"/>
      <c r="AB960" s="139"/>
      <c r="AC960" s="139"/>
    </row>
    <row r="961" spans="10:29" ht="15.5" x14ac:dyDescent="0.35">
      <c r="J961" s="9"/>
      <c r="K961" s="5"/>
      <c r="L961" s="5"/>
      <c r="M961" s="5"/>
      <c r="AB961" s="139"/>
      <c r="AC961" s="139"/>
    </row>
    <row r="962" spans="10:29" ht="15.5" x14ac:dyDescent="0.35">
      <c r="J962" s="9"/>
      <c r="K962" s="5"/>
      <c r="L962" s="5"/>
      <c r="M962" s="5"/>
      <c r="AB962" s="139"/>
      <c r="AC962" s="139"/>
    </row>
    <row r="963" spans="10:29" ht="15.5" x14ac:dyDescent="0.35">
      <c r="J963" s="9"/>
      <c r="K963" s="5"/>
      <c r="L963" s="5"/>
      <c r="M963" s="5"/>
      <c r="AB963" s="139"/>
      <c r="AC963" s="139"/>
    </row>
    <row r="964" spans="10:29" ht="15.5" x14ac:dyDescent="0.35">
      <c r="J964" s="9"/>
      <c r="K964" s="5"/>
      <c r="L964" s="5"/>
      <c r="M964" s="5"/>
      <c r="AB964" s="139"/>
      <c r="AC964" s="139"/>
    </row>
    <row r="965" spans="10:29" ht="15.5" x14ac:dyDescent="0.35">
      <c r="J965" s="9"/>
      <c r="K965" s="5"/>
      <c r="L965" s="5"/>
      <c r="M965" s="5"/>
      <c r="AB965" s="139"/>
      <c r="AC965" s="139"/>
    </row>
    <row r="966" spans="10:29" ht="15.5" x14ac:dyDescent="0.35">
      <c r="J966" s="9"/>
      <c r="K966" s="5"/>
      <c r="L966" s="5"/>
      <c r="M966" s="5"/>
      <c r="AB966" s="139"/>
      <c r="AC966" s="139"/>
    </row>
    <row r="967" spans="10:29" ht="15.5" x14ac:dyDescent="0.35">
      <c r="J967" s="9"/>
      <c r="K967" s="5"/>
      <c r="L967" s="5"/>
      <c r="M967" s="5"/>
      <c r="AB967" s="139"/>
      <c r="AC967" s="139"/>
    </row>
    <row r="968" spans="10:29" ht="15.5" x14ac:dyDescent="0.35">
      <c r="J968" s="9"/>
      <c r="K968" s="5"/>
      <c r="L968" s="5"/>
      <c r="M968" s="5"/>
      <c r="AB968" s="139"/>
      <c r="AC968" s="139"/>
    </row>
    <row r="969" spans="10:29" ht="15.5" x14ac:dyDescent="0.35">
      <c r="J969" s="9"/>
      <c r="K969" s="5"/>
      <c r="L969" s="5"/>
      <c r="M969" s="5"/>
      <c r="AB969" s="139"/>
      <c r="AC969" s="139"/>
    </row>
    <row r="970" spans="10:29" ht="15.5" x14ac:dyDescent="0.35">
      <c r="J970" s="9"/>
      <c r="K970" s="5"/>
      <c r="L970" s="5"/>
      <c r="M970" s="5"/>
      <c r="AB970" s="139"/>
      <c r="AC970" s="139"/>
    </row>
    <row r="971" spans="10:29" ht="15.5" x14ac:dyDescent="0.35">
      <c r="J971" s="9"/>
      <c r="K971" s="5"/>
      <c r="L971" s="5"/>
      <c r="M971" s="5"/>
      <c r="AB971" s="139"/>
      <c r="AC971" s="139"/>
    </row>
    <row r="972" spans="10:29" ht="15.5" x14ac:dyDescent="0.35">
      <c r="J972" s="9"/>
      <c r="K972" s="5"/>
      <c r="L972" s="5"/>
      <c r="M972" s="5"/>
      <c r="AB972" s="139"/>
      <c r="AC972" s="139"/>
    </row>
    <row r="973" spans="10:29" ht="15.5" x14ac:dyDescent="0.35">
      <c r="J973" s="9"/>
      <c r="K973" s="5"/>
      <c r="L973" s="5"/>
      <c r="M973" s="5"/>
      <c r="AB973" s="139"/>
      <c r="AC973" s="139"/>
    </row>
    <row r="974" spans="10:29" ht="15.5" x14ac:dyDescent="0.35">
      <c r="J974" s="9"/>
      <c r="K974" s="5"/>
      <c r="L974" s="5"/>
      <c r="M974" s="5"/>
      <c r="AB974" s="139"/>
      <c r="AC974" s="139"/>
    </row>
    <row r="975" spans="10:29" ht="15.5" x14ac:dyDescent="0.35">
      <c r="J975" s="9"/>
      <c r="K975" s="5"/>
      <c r="L975" s="5"/>
      <c r="M975" s="5"/>
      <c r="AB975" s="139"/>
      <c r="AC975" s="139"/>
    </row>
    <row r="976" spans="10:29" ht="15.5" x14ac:dyDescent="0.35">
      <c r="J976" s="9"/>
      <c r="K976" s="5"/>
      <c r="L976" s="5"/>
      <c r="M976" s="5"/>
      <c r="AB976" s="139"/>
      <c r="AC976" s="139"/>
    </row>
    <row r="977" spans="10:29" ht="15.5" x14ac:dyDescent="0.35">
      <c r="J977" s="9"/>
      <c r="K977" s="5"/>
      <c r="L977" s="5"/>
      <c r="M977" s="5"/>
      <c r="AB977" s="139"/>
      <c r="AC977" s="139"/>
    </row>
    <row r="978" spans="10:29" ht="15.5" x14ac:dyDescent="0.35">
      <c r="J978" s="9"/>
      <c r="K978" s="5"/>
      <c r="L978" s="5"/>
      <c r="M978" s="5"/>
      <c r="AB978" s="139"/>
      <c r="AC978" s="139"/>
    </row>
    <row r="979" spans="10:29" ht="15.5" x14ac:dyDescent="0.35">
      <c r="J979" s="9"/>
      <c r="K979" s="5"/>
      <c r="L979" s="5"/>
      <c r="M979" s="5"/>
      <c r="AB979" s="139"/>
      <c r="AC979" s="139"/>
    </row>
    <row r="980" spans="10:29" ht="15.5" x14ac:dyDescent="0.35">
      <c r="J980" s="9"/>
      <c r="K980" s="5"/>
      <c r="L980" s="5"/>
      <c r="M980" s="5"/>
      <c r="AB980" s="139"/>
      <c r="AC980" s="139"/>
    </row>
    <row r="981" spans="10:29" ht="15.5" x14ac:dyDescent="0.35">
      <c r="J981" s="9"/>
      <c r="K981" s="5"/>
      <c r="L981" s="5"/>
      <c r="M981" s="5"/>
      <c r="AB981" s="139"/>
      <c r="AC981" s="139"/>
    </row>
    <row r="982" spans="10:29" ht="15.5" x14ac:dyDescent="0.35">
      <c r="J982" s="9"/>
      <c r="K982" s="5"/>
      <c r="L982" s="5"/>
      <c r="M982" s="5"/>
      <c r="AB982" s="139"/>
      <c r="AC982" s="139"/>
    </row>
    <row r="983" spans="10:29" ht="15.5" x14ac:dyDescent="0.35">
      <c r="J983" s="9"/>
      <c r="K983" s="5"/>
      <c r="L983" s="5"/>
      <c r="M983" s="5"/>
      <c r="AB983" s="139"/>
      <c r="AC983" s="139"/>
    </row>
    <row r="984" spans="10:29" ht="15.5" x14ac:dyDescent="0.35">
      <c r="J984" s="9"/>
      <c r="K984" s="5"/>
      <c r="L984" s="5"/>
      <c r="M984" s="5"/>
      <c r="AB984" s="139"/>
      <c r="AC984" s="139"/>
    </row>
    <row r="985" spans="10:29" ht="15.5" x14ac:dyDescent="0.35">
      <c r="J985" s="9"/>
      <c r="K985" s="5"/>
      <c r="L985" s="5"/>
      <c r="M985" s="5"/>
      <c r="AB985" s="139"/>
      <c r="AC985" s="139"/>
    </row>
    <row r="986" spans="10:29" ht="15.5" x14ac:dyDescent="0.35">
      <c r="J986" s="9"/>
      <c r="K986" s="5"/>
      <c r="L986" s="5"/>
      <c r="M986" s="5"/>
      <c r="AB986" s="139"/>
      <c r="AC986" s="139"/>
    </row>
    <row r="987" spans="10:29" ht="15.5" x14ac:dyDescent="0.35">
      <c r="J987" s="9"/>
      <c r="K987" s="5"/>
      <c r="L987" s="5"/>
      <c r="M987" s="5"/>
      <c r="AB987" s="139"/>
      <c r="AC987" s="139"/>
    </row>
    <row r="988" spans="10:29" ht="15.5" x14ac:dyDescent="0.35">
      <c r="J988" s="9"/>
      <c r="K988" s="5"/>
      <c r="L988" s="5"/>
      <c r="M988" s="5"/>
      <c r="AB988" s="139"/>
      <c r="AC988" s="139"/>
    </row>
    <row r="989" spans="10:29" ht="15.5" x14ac:dyDescent="0.35">
      <c r="J989" s="9"/>
      <c r="K989" s="5"/>
      <c r="L989" s="5"/>
      <c r="M989" s="5"/>
      <c r="AB989" s="139"/>
      <c r="AC989" s="139"/>
    </row>
    <row r="990" spans="10:29" ht="15.5" x14ac:dyDescent="0.35">
      <c r="J990" s="9"/>
      <c r="K990" s="5"/>
      <c r="L990" s="5"/>
      <c r="M990" s="5"/>
      <c r="AB990" s="139"/>
      <c r="AC990" s="139"/>
    </row>
    <row r="991" spans="10:29" ht="15.5" x14ac:dyDescent="0.35">
      <c r="J991" s="9"/>
      <c r="K991" s="5"/>
      <c r="L991" s="5"/>
      <c r="M991" s="5"/>
      <c r="AB991" s="139"/>
      <c r="AC991" s="139"/>
    </row>
    <row r="992" spans="10:29" ht="15.5" x14ac:dyDescent="0.35">
      <c r="J992" s="9"/>
      <c r="K992" s="5"/>
      <c r="L992" s="5"/>
      <c r="M992" s="5"/>
      <c r="AB992" s="139"/>
      <c r="AC992" s="139"/>
    </row>
    <row r="993" spans="10:29" ht="15.5" x14ac:dyDescent="0.35">
      <c r="J993" s="9"/>
      <c r="K993" s="5"/>
      <c r="L993" s="5"/>
      <c r="M993" s="5"/>
      <c r="AB993" s="139"/>
      <c r="AC993" s="139"/>
    </row>
    <row r="994" spans="10:29" ht="15.5" x14ac:dyDescent="0.35">
      <c r="J994" s="9"/>
      <c r="K994" s="5"/>
      <c r="L994" s="5"/>
      <c r="M994" s="5"/>
      <c r="AB994" s="139"/>
      <c r="AC994" s="139"/>
    </row>
    <row r="995" spans="10:29" ht="15.5" x14ac:dyDescent="0.35">
      <c r="J995" s="9"/>
      <c r="K995" s="5"/>
      <c r="L995" s="5"/>
      <c r="M995" s="5"/>
      <c r="AB995" s="139"/>
      <c r="AC995" s="139"/>
    </row>
    <row r="996" spans="10:29" ht="15.5" x14ac:dyDescent="0.35">
      <c r="J996" s="9"/>
      <c r="K996" s="5"/>
      <c r="L996" s="5"/>
      <c r="M996" s="5"/>
      <c r="AB996" s="139"/>
      <c r="AC996" s="139"/>
    </row>
    <row r="997" spans="10:29" ht="15.5" x14ac:dyDescent="0.35">
      <c r="J997" s="9"/>
      <c r="K997" s="5"/>
      <c r="L997" s="5"/>
      <c r="M997" s="5"/>
      <c r="AB997" s="139"/>
      <c r="AC997" s="139"/>
    </row>
    <row r="998" spans="10:29" ht="15.5" x14ac:dyDescent="0.35">
      <c r="J998" s="9"/>
      <c r="K998" s="5"/>
      <c r="L998" s="5"/>
      <c r="M998" s="5"/>
      <c r="AB998" s="139"/>
      <c r="AC998" s="139"/>
    </row>
    <row r="999" spans="10:29" ht="15.5" x14ac:dyDescent="0.35">
      <c r="J999" s="9"/>
      <c r="K999" s="5"/>
      <c r="L999" s="5"/>
      <c r="M999" s="5"/>
      <c r="AB999" s="139"/>
      <c r="AC999" s="139"/>
    </row>
    <row r="1000" spans="10:29" ht="15.5" x14ac:dyDescent="0.35">
      <c r="J1000" s="9"/>
      <c r="K1000" s="5"/>
      <c r="L1000" s="5"/>
      <c r="M1000" s="5"/>
      <c r="AB1000" s="139"/>
      <c r="AC1000" s="139"/>
    </row>
    <row r="1001" spans="10:29" ht="15.5" x14ac:dyDescent="0.35">
      <c r="J1001" s="9"/>
      <c r="K1001" s="5"/>
      <c r="L1001" s="5"/>
      <c r="M1001" s="5"/>
      <c r="AB1001" s="139"/>
      <c r="AC1001" s="139"/>
    </row>
    <row r="1002" spans="10:29" ht="15.5" x14ac:dyDescent="0.35">
      <c r="AB1002" s="139"/>
      <c r="AC1002" s="139"/>
    </row>
    <row r="1003" spans="10:29" ht="15.5" x14ac:dyDescent="0.35">
      <c r="AB1003" s="139"/>
      <c r="AC1003" s="139"/>
    </row>
    <row r="1004" spans="10:29" ht="15.5" x14ac:dyDescent="0.35">
      <c r="AB1004" s="139"/>
      <c r="AC1004" s="139"/>
    </row>
    <row r="1005" spans="10:29" ht="15.5" x14ac:dyDescent="0.35">
      <c r="AB1005" s="139"/>
      <c r="AC1005" s="139"/>
    </row>
    <row r="1006" spans="10:29" ht="15.5" x14ac:dyDescent="0.35">
      <c r="AB1006" s="139"/>
      <c r="AC1006" s="139"/>
    </row>
  </sheetData>
  <sheetProtection algorithmName="SHA-512" hashValue="G0s0F5lMNIuwdWAFzJNjdhQBbIKp2COSNY083iGmez8uOvlxNDrjHv7wknffnafnw/q1gZcc+oW48JVM2YT6mw==" saltValue="R1bwvNeKUg0OONH7uaOn3w==" spinCount="100000" sheet="1" objects="1" scenarios="1"/>
  <mergeCells count="10">
    <mergeCell ref="AH49:AH51"/>
    <mergeCell ref="AH40:AH48"/>
    <mergeCell ref="AH36:AH39"/>
    <mergeCell ref="AJ36:AJ39"/>
    <mergeCell ref="M53:M54"/>
    <mergeCell ref="E1:I1"/>
    <mergeCell ref="J1:M1"/>
    <mergeCell ref="N36:N39"/>
    <mergeCell ref="N40:N48"/>
    <mergeCell ref="N49:N51"/>
  </mergeCells>
  <conditionalFormatting sqref="J3:J33 AD3:AD33">
    <cfRule type="containsBlanks" dxfId="53" priority="4">
      <formula>LEN(TRIM(J3))=0</formula>
    </cfRule>
  </conditionalFormatting>
  <conditionalFormatting sqref="J3:J33">
    <cfRule type="containsText" dxfId="52" priority="5" operator="containsText" text="Level 5 - Mastering">
      <formula>NOT(ISERROR(SEARCH("Level 5 - Mastering",J3)))</formula>
    </cfRule>
    <cfRule type="containsText" dxfId="51" priority="6" operator="containsText" text="Level 4 -  Developing">
      <formula>NOT(ISERROR(SEARCH("Level 4 -  Developing",J3)))</formula>
    </cfRule>
    <cfRule type="containsText" dxfId="50" priority="7" operator="containsText" text="Level 3 - Learning">
      <formula>NOT(ISERROR(SEARCH("Level 3 - Learning",J3)))</formula>
    </cfRule>
    <cfRule type="containsText" dxfId="49" priority="8" operator="containsText" text="Level 2 - Emerging">
      <formula>NOT(ISERROR(SEARCH("Level 2 - Emerging",J3)))</formula>
    </cfRule>
    <cfRule type="containsText" dxfId="48" priority="9" operator="containsText" text="Level 1 - Beginner">
      <formula>NOT(ISERROR(SEARCH("Level 1 - Beginner",J3)))</formula>
    </cfRule>
  </conditionalFormatting>
  <conditionalFormatting sqref="L53:M55 AH36:AH40 AH49">
    <cfRule type="cellIs" dxfId="47" priority="26" operator="between">
      <formula>0.4</formula>
      <formula>0.59</formula>
    </cfRule>
  </conditionalFormatting>
  <conditionalFormatting sqref="M53:M55">
    <cfRule type="cellIs" dxfId="46" priority="25" operator="between">
      <formula>0.2</formula>
      <formula>0.39</formula>
    </cfRule>
    <cfRule type="cellIs" dxfId="45" priority="27" operator="between">
      <formula>0.6</formula>
      <formula>0.79</formula>
    </cfRule>
    <cfRule type="cellIs" dxfId="44" priority="28" operator="between">
      <formula>0.8</formula>
      <formula>0.99</formula>
    </cfRule>
    <cfRule type="cellIs" dxfId="43" priority="29" operator="between">
      <formula>1</formula>
      <formula>1</formula>
    </cfRule>
  </conditionalFormatting>
  <conditionalFormatting sqref="AE3:AF33">
    <cfRule type="notContainsBlanks" dxfId="42" priority="2" stopIfTrue="1">
      <formula>LEN(TRIM(AE3))&gt;0</formula>
    </cfRule>
    <cfRule type="expression" dxfId="41" priority="3" stopIfTrue="1">
      <formula>$AD3="Next Two Years"</formula>
    </cfRule>
    <cfRule type="expression" dxfId="40" priority="30" stopIfTrue="1">
      <formula>$AD3="Next Year"</formula>
    </cfRule>
  </conditionalFormatting>
  <conditionalFormatting sqref="AF36:AF52">
    <cfRule type="cellIs" dxfId="39" priority="20" operator="between">
      <formula>1</formula>
      <formula>1</formula>
    </cfRule>
    <cfRule type="cellIs" dxfId="38" priority="21" operator="between">
      <formula>0.8</formula>
      <formula>0.99</formula>
    </cfRule>
    <cfRule type="cellIs" dxfId="37" priority="22" operator="between">
      <formula>0.6</formula>
      <formula>0.79</formula>
    </cfRule>
    <cfRule type="cellIs" dxfId="36" priority="23" operator="between">
      <formula>0.4</formula>
      <formula>0.59</formula>
    </cfRule>
    <cfRule type="cellIs" dxfId="35" priority="24" operator="between">
      <formula>0.2</formula>
      <formula>0.39</formula>
    </cfRule>
  </conditionalFormatting>
  <conditionalFormatting sqref="AH36:AH40 AH49 AH52">
    <cfRule type="cellIs" dxfId="34" priority="15" operator="between">
      <formula>0.2</formula>
      <formula>0.39</formula>
    </cfRule>
    <cfRule type="cellIs" dxfId="33" priority="18" operator="between">
      <formula>0.8</formula>
      <formula>0.99</formula>
    </cfRule>
    <cfRule type="cellIs" dxfId="32" priority="19" operator="between">
      <formula>1</formula>
      <formula>1</formula>
    </cfRule>
  </conditionalFormatting>
  <conditionalFormatting sqref="AH52 AH36:AH40 AH49">
    <cfRule type="cellIs" dxfId="31" priority="17" operator="between">
      <formula>0.6</formula>
      <formula>0.79</formula>
    </cfRule>
  </conditionalFormatting>
  <conditionalFormatting sqref="AH52">
    <cfRule type="cellIs" dxfId="30" priority="16" operator="between">
      <formula>0.4</formula>
      <formula>0.59</formula>
    </cfRule>
  </conditionalFormatting>
  <conditionalFormatting sqref="AJ36:AJ39">
    <cfRule type="cellIs" dxfId="29" priority="10" operator="between">
      <formula>0.2</formula>
      <formula>0.39</formula>
    </cfRule>
    <cfRule type="cellIs" dxfId="28" priority="11" operator="between">
      <formula>0.4</formula>
      <formula>0.59</formula>
    </cfRule>
    <cfRule type="cellIs" dxfId="27" priority="12" operator="between">
      <formula>0.6</formula>
      <formula>0.79</formula>
    </cfRule>
    <cfRule type="cellIs" dxfId="26" priority="13" operator="between">
      <formula>0.8</formula>
      <formula>0.99</formula>
    </cfRule>
    <cfRule type="cellIs" dxfId="25" priority="14" operator="between">
      <formula>1</formula>
      <formula>1</formula>
    </cfRule>
  </conditionalFormatting>
  <dataValidations count="1">
    <dataValidation type="list" allowBlank="1" sqref="J3:J33" xr:uid="{2D3DA769-9036-48CB-8E89-24FB53D36308}">
      <formula1>$AM$3:$AM$10</formula1>
    </dataValidation>
  </dataValidation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21D87DFA-074F-46BA-AE16-F6EABD2554BF}">
          <x14:formula1>
            <xm:f>LIsts!$A$1:$A$4</xm:f>
          </x14:formula1>
          <xm:sqref>AD3:AD33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BAA04-FEEB-4380-BB5C-3CED0F260BE9}">
  <dimension ref="A2:Y69"/>
  <sheetViews>
    <sheetView workbookViewId="0">
      <selection activeCell="M3" sqref="M3"/>
    </sheetView>
  </sheetViews>
  <sheetFormatPr defaultRowHeight="15.5" x14ac:dyDescent="0.35"/>
  <cols>
    <col min="6" max="6" width="30.84375" customWidth="1"/>
  </cols>
  <sheetData>
    <row r="2" spans="1:25" x14ac:dyDescent="0.35">
      <c r="A2" s="158" t="s">
        <v>514</v>
      </c>
      <c r="B2" s="158" t="s">
        <v>515</v>
      </c>
      <c r="C2" t="s">
        <v>11</v>
      </c>
      <c r="D2" t="s">
        <v>12</v>
      </c>
      <c r="E2" t="s">
        <v>13</v>
      </c>
      <c r="F2" t="s">
        <v>14</v>
      </c>
      <c r="G2" t="s">
        <v>15</v>
      </c>
      <c r="H2" t="s">
        <v>16</v>
      </c>
      <c r="I2" t="s">
        <v>17</v>
      </c>
      <c r="J2" t="s">
        <v>18</v>
      </c>
      <c r="K2" t="s">
        <v>19</v>
      </c>
      <c r="L2" t="s">
        <v>20</v>
      </c>
      <c r="M2" t="s">
        <v>21</v>
      </c>
      <c r="N2" t="s">
        <v>22</v>
      </c>
      <c r="O2" t="s">
        <v>23</v>
      </c>
      <c r="P2" t="s">
        <v>24</v>
      </c>
      <c r="Q2" t="s">
        <v>25</v>
      </c>
      <c r="R2" t="s">
        <v>26</v>
      </c>
      <c r="S2">
        <v>3</v>
      </c>
      <c r="T2">
        <v>4</v>
      </c>
      <c r="U2">
        <v>5</v>
      </c>
      <c r="V2">
        <v>6</v>
      </c>
      <c r="W2">
        <v>7</v>
      </c>
      <c r="X2" t="s">
        <v>27</v>
      </c>
      <c r="Y2" s="158" t="s">
        <v>516</v>
      </c>
    </row>
    <row r="3" spans="1:25" x14ac:dyDescent="0.35">
      <c r="A3" s="158" t="s">
        <v>302</v>
      </c>
      <c r="B3" s="158" t="str">
        <f>A3&amp;"//"&amp;C3</f>
        <v>Selection//1.1.1</v>
      </c>
      <c r="C3" t="str" cm="1">
        <f t="array" ref="C3:X35">'3. Selection'!A3:V35</f>
        <v>1.1.1</v>
      </c>
      <c r="D3" t="str">
        <v>Governance and Capabilities</v>
      </c>
      <c r="E3" t="str">
        <v>Governance</v>
      </c>
      <c r="F3" t="str">
        <v>(1.1.1.) Governance: oversight, policies and methodologies in place and in use</v>
      </c>
      <c r="G3" t="str">
        <v>No formal oversight, governance, or processes for digital record selection, and no recognition of the challenge</v>
      </c>
      <c r="H3" t="str">
        <v>Recognition of the challenge but no senior support yet, and no plans, policies or methodologies in place</v>
      </c>
      <c r="I3" t="str">
        <v>Some policies, plans or methodologies are developed but not yet implemented</v>
      </c>
      <c r="J3" t="str">
        <v>Policies, plans and methodologies are in use to conduct appraisal of digital records, but difficulties experienced in implementation</v>
      </c>
      <c r="K3" t="str">
        <v>Mature governance in place, which is continually reviewed, improved upon and applied consistently over a number of years</v>
      </c>
      <c r="L3">
        <v>0</v>
      </c>
      <c r="M3" t="str">
        <v>N/A</v>
      </c>
      <c r="N3">
        <v>0</v>
      </c>
      <c r="O3">
        <v>0</v>
      </c>
      <c r="P3">
        <v>0</v>
      </c>
      <c r="Q3">
        <v>0</v>
      </c>
      <c r="R3">
        <v>0</v>
      </c>
      <c r="S3">
        <v>0</v>
      </c>
      <c r="T3">
        <v>0</v>
      </c>
      <c r="U3">
        <v>0</v>
      </c>
      <c r="V3">
        <v>0</v>
      </c>
      <c r="W3">
        <v>0</v>
      </c>
      <c r="X3">
        <v>0</v>
      </c>
      <c r="Y3" t="b">
        <f>OR(Q3=LIsts!$A$2,Q3=LIsts!$A$3)</f>
        <v>0</v>
      </c>
    </row>
    <row r="4" spans="1:25" x14ac:dyDescent="0.35">
      <c r="A4" s="158" t="s">
        <v>302</v>
      </c>
      <c r="B4" s="158" t="str">
        <f t="shared" ref="B4:B67" si="0">A4&amp;"//"&amp;C4</f>
        <v>Selection//1.1.2</v>
      </c>
      <c r="C4" t="str">
        <v>1.1.2</v>
      </c>
      <c r="D4" t="str">
        <v>Governance and Capabilities</v>
      </c>
      <c r="E4" t="str">
        <v>Governance</v>
      </c>
      <c r="F4" t="str">
        <v>(1.1.2.) Governance: content asset and liability balance</v>
      </c>
      <c r="G4" t="str">
        <v>No approach to identify content as an asset and what content is a liability. Therefore the balance is heavily weighted towards liabilities</v>
      </c>
      <c r="H4" t="str">
        <v>Recognition of the content asset and liability challenge, but no senior management support or resource deployed</v>
      </c>
      <c r="I4" t="str">
        <v>Plan with resource requirements in place. Working on (a) identification of assets and (b) a strategy to categorise the remainder</v>
      </c>
      <c r="J4" t="str">
        <v>Assets are being identified and secured. Liabilities are identified and quarantined prior to destruction or removal </v>
      </c>
      <c r="K4" t="str">
        <v>Assets are routinely identified and liabilities routinely removed or destroyed</v>
      </c>
      <c r="L4">
        <v>0</v>
      </c>
      <c r="M4" t="str">
        <v>N/A</v>
      </c>
      <c r="N4">
        <v>0</v>
      </c>
      <c r="O4">
        <v>0</v>
      </c>
      <c r="P4">
        <v>0</v>
      </c>
      <c r="Q4">
        <v>0</v>
      </c>
      <c r="R4">
        <v>0</v>
      </c>
      <c r="S4">
        <v>0</v>
      </c>
      <c r="T4">
        <v>0</v>
      </c>
      <c r="U4">
        <v>0</v>
      </c>
      <c r="V4">
        <v>0</v>
      </c>
      <c r="W4">
        <v>0</v>
      </c>
      <c r="X4">
        <v>0</v>
      </c>
      <c r="Y4" t="b">
        <f>OR(Q4=LIsts!$A$2,Q4=LIsts!$A$3)</f>
        <v>0</v>
      </c>
    </row>
    <row r="5" spans="1:25" x14ac:dyDescent="0.35">
      <c r="A5" s="158" t="s">
        <v>302</v>
      </c>
      <c r="B5" s="158" t="str">
        <f t="shared" si="0"/>
        <v>Selection//1.1.3</v>
      </c>
      <c r="C5" t="str">
        <v>1.1.3</v>
      </c>
      <c r="D5" t="str">
        <v>Governance and Capabilities</v>
      </c>
      <c r="E5" t="str">
        <v>Governance</v>
      </c>
      <c r="F5" t="str">
        <v>(1.1.3.) Governance: understanding of the size of legacy digital records</v>
      </c>
      <c r="G5" t="str">
        <v>No understanding of the size of legacy digital records</v>
      </c>
      <c r="H5" t="str">
        <v>Rudimentary plans to address legacy digital records exist, with some basic forecasted understanding of scale and size</v>
      </c>
      <c r="I5" t="str">
        <v>Plans to address legacy digital records exist, with some forecasted understanding of scale and size</v>
      </c>
      <c r="J5" t="str">
        <v>Plans to address legacy digital records exist, with detailed forecasted understanding of scale and size</v>
      </c>
      <c r="K5" t="str">
        <v>Detailed and sophisticated planning and forecasting exists and is regularly reviewed. Scale and size of legacy records is fully understood</v>
      </c>
      <c r="L5">
        <v>0</v>
      </c>
      <c r="M5" t="str">
        <v>N/A</v>
      </c>
      <c r="N5">
        <v>0</v>
      </c>
      <c r="O5">
        <v>0</v>
      </c>
      <c r="P5">
        <v>0</v>
      </c>
      <c r="Q5">
        <v>0</v>
      </c>
      <c r="R5">
        <v>0</v>
      </c>
      <c r="S5">
        <v>0</v>
      </c>
      <c r="T5">
        <v>0</v>
      </c>
      <c r="U5">
        <v>0</v>
      </c>
      <c r="V5">
        <v>0</v>
      </c>
      <c r="W5">
        <v>0</v>
      </c>
      <c r="X5">
        <v>0</v>
      </c>
      <c r="Y5" t="b">
        <f>OR(Q5=LIsts!$A$2,Q5=LIsts!$A$3)</f>
        <v>0</v>
      </c>
    </row>
    <row r="6" spans="1:25" x14ac:dyDescent="0.35">
      <c r="A6" s="158" t="s">
        <v>302</v>
      </c>
      <c r="B6" s="158" t="str">
        <f t="shared" si="0"/>
        <v>Selection//1.1.4</v>
      </c>
      <c r="C6" t="str">
        <v>1.1.4</v>
      </c>
      <c r="D6" t="str">
        <v>Governance and Capabilities</v>
      </c>
      <c r="E6" t="str">
        <v>Governance</v>
      </c>
      <c r="F6" t="str">
        <v>(1.1.4.) Governance: roles and responsibilities</v>
      </c>
      <c r="G6" t="str">
        <v>Responsibility for digital record review is unclear and selection activities are ad hoc or not happening.</v>
      </c>
      <c r="H6" t="str">
        <v>Some role holders exist and limited selection activities are happening</v>
      </c>
      <c r="I6" t="str">
        <v>Records team and other role holders are established and selection activities are underway</v>
      </c>
      <c r="J6" t="str">
        <v>Records team and other role holders are in place and responsibilities are defined.  Selection activities are established.</v>
      </c>
      <c r="K6" t="str">
        <v>Responsibilities clear, all roles are established and selection activities are routine and regular.</v>
      </c>
      <c r="L6">
        <v>0</v>
      </c>
      <c r="M6" t="str">
        <v>N/A</v>
      </c>
      <c r="N6">
        <v>0</v>
      </c>
      <c r="O6">
        <v>0</v>
      </c>
      <c r="P6">
        <v>0</v>
      </c>
      <c r="Q6">
        <v>0</v>
      </c>
      <c r="R6">
        <v>0</v>
      </c>
      <c r="S6">
        <v>0</v>
      </c>
      <c r="T6">
        <v>0</v>
      </c>
      <c r="U6">
        <v>0</v>
      </c>
      <c r="V6">
        <v>0</v>
      </c>
      <c r="W6">
        <v>0</v>
      </c>
      <c r="X6">
        <v>0</v>
      </c>
      <c r="Y6" t="b">
        <f>OR(Q6=LIsts!$A$2,Q6=LIsts!$A$3)</f>
        <v>0</v>
      </c>
    </row>
    <row r="7" spans="1:25" x14ac:dyDescent="0.35">
      <c r="A7" s="158" t="s">
        <v>302</v>
      </c>
      <c r="B7" s="158" t="str">
        <f t="shared" si="0"/>
        <v>Selection//1.1.5</v>
      </c>
      <c r="C7" t="str">
        <v>1.1.5</v>
      </c>
      <c r="D7" t="str">
        <v>Governance and Capabilities</v>
      </c>
      <c r="E7" t="str">
        <v>Governance</v>
      </c>
      <c r="F7" t="str">
        <v>(1.1.5.) Governance: risk</v>
      </c>
      <c r="G7" t="str">
        <v>No recognition of the risks associated with not appraising and selecting digital records.</v>
      </c>
      <c r="H7" t="str">
        <v>Appraisal and selection risks are recorded, but at a low level in the organisation</v>
      </c>
      <c r="I7" t="str">
        <v>Appraisal and selection risks are recorded and escalated to a level capable of making budget decisions, but no mitigations are agreed</v>
      </c>
      <c r="J7" t="str">
        <v>Appraisal and selection risks are understood and mitigated to a degree, at a level capable of making budget decisions</v>
      </c>
      <c r="K7" t="str">
        <v>Appraisal and Selection risks are fully recognised, at a level that can make decisions on budget, and fully mitigated.</v>
      </c>
      <c r="L7">
        <v>0</v>
      </c>
      <c r="M7" t="str">
        <v>N/A</v>
      </c>
      <c r="N7">
        <v>0</v>
      </c>
      <c r="O7">
        <v>0</v>
      </c>
      <c r="P7">
        <v>0</v>
      </c>
      <c r="Q7">
        <v>0</v>
      </c>
      <c r="R7">
        <v>0</v>
      </c>
      <c r="S7">
        <v>0</v>
      </c>
      <c r="T7">
        <v>0</v>
      </c>
      <c r="U7">
        <v>0</v>
      </c>
      <c r="V7">
        <v>0</v>
      </c>
      <c r="W7">
        <v>0</v>
      </c>
      <c r="X7">
        <v>0</v>
      </c>
      <c r="Y7" t="b">
        <f>OR(Q7=LIsts!$A$2,Q7=LIsts!$A$3)</f>
        <v>0</v>
      </c>
    </row>
    <row r="8" spans="1:25" x14ac:dyDescent="0.35">
      <c r="A8" s="158" t="s">
        <v>302</v>
      </c>
      <c r="B8" s="158" t="str">
        <f t="shared" si="0"/>
        <v>Selection//1.2.1</v>
      </c>
      <c r="C8" t="str">
        <v>1.2.1</v>
      </c>
      <c r="D8" t="str">
        <v>Governance and Capabilities</v>
      </c>
      <c r="E8" t="str">
        <v>Skills</v>
      </c>
      <c r="F8" t="str">
        <v>(1.2.1.) Skills: value and context of records</v>
      </c>
      <c r="G8" t="str">
        <v>Lack of ability to determine archival value and contextual relationships in digital records</v>
      </c>
      <c r="H8" t="str">
        <v>Building skills for digital record selection and review; value and context of records partially understood as a result</v>
      </c>
      <c r="I8" t="str">
        <v>Developing skills for digital record selection; value and context of records somewhat understood by reviewers</v>
      </c>
      <c r="J8" t="str">
        <v>Skilled resources for digital record selection are in place; value and context of records is well understood</v>
      </c>
      <c r="K8" t="str">
        <v>Expert skills for digital record selection. An excellent understanding of the content and subject matter of records will be transferred to TNA</v>
      </c>
      <c r="L8">
        <v>0</v>
      </c>
      <c r="M8" t="str">
        <v>N/A</v>
      </c>
      <c r="N8">
        <v>0</v>
      </c>
      <c r="O8">
        <v>0</v>
      </c>
      <c r="P8">
        <v>0</v>
      </c>
      <c r="Q8">
        <v>0</v>
      </c>
      <c r="R8">
        <v>0</v>
      </c>
      <c r="S8">
        <v>0</v>
      </c>
      <c r="T8">
        <v>0</v>
      </c>
      <c r="U8">
        <v>0</v>
      </c>
      <c r="V8">
        <v>0</v>
      </c>
      <c r="W8">
        <v>0</v>
      </c>
      <c r="X8">
        <v>0</v>
      </c>
      <c r="Y8" t="b">
        <f>OR(Q8=LIsts!$A$2,Q8=LIsts!$A$3)</f>
        <v>0</v>
      </c>
    </row>
    <row r="9" spans="1:25" x14ac:dyDescent="0.35">
      <c r="A9" s="158" t="s">
        <v>302</v>
      </c>
      <c r="B9" s="158" t="str">
        <f t="shared" si="0"/>
        <v xml:space="preserve">Selection//1.2.2 </v>
      </c>
      <c r="C9" t="str">
        <v xml:space="preserve">1.2.2 </v>
      </c>
      <c r="D9" t="str">
        <v>Governance and Capabilities</v>
      </c>
      <c r="E9" t="str">
        <v>Skills</v>
      </c>
      <c r="F9" t="str">
        <v>(1.2.2.) Skills: records collection policy and guidance</v>
      </c>
      <c r="G9" t="str">
        <v>No understanding of TNA's Records Collection Policy and underlying appraisal and selection guidance to help identify records of historical value</v>
      </c>
      <c r="H9" t="str">
        <v xml:space="preserve">Partial understanding of TNA's Records Collection Policy and underlying guidance, but not fully embedded </v>
      </c>
      <c r="I9" t="str">
        <v>TNA's Records Collection Policy and underlying guidance is mostly understood and followed in principle</v>
      </c>
      <c r="J9" t="str">
        <v>TNA's Records Collection Policy and underlying guidance is understood and often used to identify records of historical value</v>
      </c>
      <c r="K9" t="str">
        <v>TNA's Records Collection Policy and underlying appraisal and selection guidance is fully understood and actively used to help identify records of historical value</v>
      </c>
      <c r="L9">
        <v>0</v>
      </c>
      <c r="M9" t="str">
        <v>N/A</v>
      </c>
      <c r="N9">
        <v>0</v>
      </c>
      <c r="O9">
        <v>0</v>
      </c>
      <c r="P9">
        <v>0</v>
      </c>
      <c r="Q9">
        <v>0</v>
      </c>
      <c r="R9">
        <v>0</v>
      </c>
      <c r="S9">
        <v>0</v>
      </c>
      <c r="T9">
        <v>0</v>
      </c>
      <c r="U9">
        <v>0</v>
      </c>
      <c r="V9">
        <v>0</v>
      </c>
      <c r="W9">
        <v>0</v>
      </c>
      <c r="X9">
        <v>0</v>
      </c>
      <c r="Y9" t="b">
        <f>OR(Q9=LIsts!$A$2,Q9=LIsts!$A$3)</f>
        <v>0</v>
      </c>
    </row>
    <row r="10" spans="1:25" x14ac:dyDescent="0.35">
      <c r="A10" s="158" t="s">
        <v>302</v>
      </c>
      <c r="B10" s="158" t="str">
        <f t="shared" si="0"/>
        <v>Selection//1.2.3</v>
      </c>
      <c r="C10" t="str">
        <v>1.2.3</v>
      </c>
      <c r="D10" t="str">
        <v>Governance and Capabilities</v>
      </c>
      <c r="E10" t="str">
        <v>Skills</v>
      </c>
      <c r="F10" t="str">
        <v>(1.2.3.) Skills: knowledge transfer</v>
      </c>
      <c r="G10" t="str">
        <v>No knowledge transfer within the records team in terms of context, format, and previous work of the organisation</v>
      </c>
      <c r="H10" t="str">
        <v>Limited knowledge transfer within the records team in terms of context, format, and previous work of the organisation</v>
      </c>
      <c r="I10" t="str">
        <v>Some knowledge transfer within the records team in terms of context, format, and previous work of the organisation</v>
      </c>
      <c r="J10" t="str">
        <v>Detailed knowledge transfer within the records team in terms of context, format, and previous work of the organisation</v>
      </c>
      <c r="K10" t="str">
        <v>Full and ongoing knowledge transfer within the records team in terms of context, format, and previous work of the organisation</v>
      </c>
      <c r="L10">
        <v>0</v>
      </c>
      <c r="M10" t="str">
        <v>N/A</v>
      </c>
      <c r="N10">
        <v>0</v>
      </c>
      <c r="O10">
        <v>0</v>
      </c>
      <c r="P10">
        <v>0</v>
      </c>
      <c r="Q10">
        <v>0</v>
      </c>
      <c r="R10">
        <v>0</v>
      </c>
      <c r="S10">
        <v>0</v>
      </c>
      <c r="T10">
        <v>0</v>
      </c>
      <c r="U10">
        <v>0</v>
      </c>
      <c r="V10">
        <v>0</v>
      </c>
      <c r="W10">
        <v>0</v>
      </c>
      <c r="X10">
        <v>0</v>
      </c>
      <c r="Y10" t="b">
        <f>OR(Q10=LIsts!$A$2,Q10=LIsts!$A$3)</f>
        <v>0</v>
      </c>
    </row>
    <row r="11" spans="1:25" x14ac:dyDescent="0.35">
      <c r="A11" s="158" t="s">
        <v>302</v>
      </c>
      <c r="B11" s="158" t="str">
        <f t="shared" si="0"/>
        <v>Selection//1.3.1</v>
      </c>
      <c r="C11" t="str">
        <v>1.3.1</v>
      </c>
      <c r="D11" t="str">
        <v>Governance and Capabilities</v>
      </c>
      <c r="E11" t="str">
        <v>Technical Capabilities</v>
      </c>
      <c r="F11" t="str">
        <v>(1.3.1.) Technical capabilities: visibility of legacy digital records</v>
      </c>
      <c r="G11" t="str">
        <v>No existing identification of digital records of continuing, evidential and historical value</v>
      </c>
      <c r="H11" t="str">
        <v>Limited identification of valuable digital records through use of retention functionality. Some audits of legacy folders, with suitable access arrangements and protection</v>
      </c>
      <c r="I11" t="str">
        <v>Some identification of valuable digital records through use of retention functionality. Some audits of legacy folders, with suitable access arrangements and protection</v>
      </c>
      <c r="J11" t="str">
        <v>Most valuable digital records are identified through the use of retention functionality and audits of legacy records</v>
      </c>
      <c r="K11" t="str">
        <v>Digital records of continuing, evidential and historical value for permanent preservation are clearly identified. Retention functionality and audits of legacy content fully account for all records to be appraised and selected</v>
      </c>
      <c r="L11">
        <v>0</v>
      </c>
      <c r="M11" t="str">
        <v>N/A</v>
      </c>
      <c r="N11">
        <v>0</v>
      </c>
      <c r="O11">
        <v>0</v>
      </c>
      <c r="P11">
        <v>0</v>
      </c>
      <c r="Q11">
        <v>0</v>
      </c>
      <c r="R11">
        <v>0</v>
      </c>
      <c r="S11">
        <v>0</v>
      </c>
      <c r="T11">
        <v>0</v>
      </c>
      <c r="U11">
        <v>0</v>
      </c>
      <c r="V11">
        <v>0</v>
      </c>
      <c r="W11">
        <v>0</v>
      </c>
      <c r="X11">
        <v>0</v>
      </c>
      <c r="Y11" t="b">
        <f>OR(Q11=LIsts!$A$2,Q11=LIsts!$A$3)</f>
        <v>0</v>
      </c>
    </row>
    <row r="12" spans="1:25" x14ac:dyDescent="0.35">
      <c r="A12" s="158" t="s">
        <v>302</v>
      </c>
      <c r="B12" s="158" t="str">
        <f t="shared" si="0"/>
        <v xml:space="preserve">Selection//1.3.2 </v>
      </c>
      <c r="C12" t="str">
        <v xml:space="preserve">1.3.2 </v>
      </c>
      <c r="D12" t="str">
        <v>Governance and Capabilities</v>
      </c>
      <c r="E12" t="str">
        <v>Technical Capabilities</v>
      </c>
      <c r="F12" t="str">
        <v>(1.3.2.) Technical capabilities: digital continuity</v>
      </c>
      <c r="G12" t="str">
        <v>No understanding of the format and medium of digital records held, and some are inaccessible because of permissions or passwords set</v>
      </c>
      <c r="H12" t="str">
        <v>The format and medium of digital records held is partially known, but not all is capable of being accessed for appraisal and selection</v>
      </c>
      <c r="I12" t="str">
        <v>The format and medium of digital records held is fully known, but not all is capable of being accessed for appraisal and selection</v>
      </c>
      <c r="J12" t="str">
        <v>The format and medium of digital records held is fully known, and most is able to be accessed for appraisal and selection</v>
      </c>
      <c r="K12" t="str">
        <v>All formats and media of digital information are identified, accessed and capable of being appraised and selected</v>
      </c>
      <c r="L12">
        <v>0</v>
      </c>
      <c r="M12" t="str">
        <v>N/A</v>
      </c>
      <c r="N12">
        <v>0</v>
      </c>
      <c r="O12">
        <v>0</v>
      </c>
      <c r="P12">
        <v>0</v>
      </c>
      <c r="Q12">
        <v>0</v>
      </c>
      <c r="R12">
        <v>0</v>
      </c>
      <c r="S12">
        <v>0</v>
      </c>
      <c r="T12">
        <v>0</v>
      </c>
      <c r="U12">
        <v>0</v>
      </c>
      <c r="V12">
        <v>0</v>
      </c>
      <c r="W12">
        <v>0</v>
      </c>
      <c r="X12">
        <v>0</v>
      </c>
      <c r="Y12" t="b">
        <f>OR(Q12=LIsts!$A$2,Q12=LIsts!$A$3)</f>
        <v>0</v>
      </c>
    </row>
    <row r="13" spans="1:25" x14ac:dyDescent="0.35">
      <c r="A13" s="158" t="s">
        <v>302</v>
      </c>
      <c r="B13" s="158" t="str">
        <f t="shared" si="0"/>
        <v>Selection//1.3.3.</v>
      </c>
      <c r="C13" t="str">
        <v>1.3.3.</v>
      </c>
      <c r="D13" t="str">
        <v>Governance and Capabilities</v>
      </c>
      <c r="E13" t="str">
        <v>Technical Capabilities</v>
      </c>
      <c r="F13" t="str">
        <v>(1.3.3.) Technical capabilities: automation and specialist tools</v>
      </c>
      <c r="G13" t="str">
        <v>No automation or specialist tools used in records management workflow</v>
      </c>
      <c r="H13" t="str">
        <v>Some automation or specialist tool use</v>
      </c>
      <c r="I13" t="str">
        <v>Moderate use of tools or automated processes</v>
      </c>
      <c r="J13" t="str">
        <v>Tools used within workflow and some flow of data between tools</v>
      </c>
      <c r="K13" t="str">
        <v>Fully integrated workflows combining automation and user interfaces</v>
      </c>
      <c r="L13">
        <v>0</v>
      </c>
      <c r="M13" t="str">
        <v>N/A</v>
      </c>
      <c r="N13">
        <v>0</v>
      </c>
      <c r="O13">
        <v>0</v>
      </c>
      <c r="P13">
        <v>0</v>
      </c>
      <c r="Q13">
        <v>0</v>
      </c>
      <c r="R13">
        <v>0</v>
      </c>
      <c r="S13">
        <v>0</v>
      </c>
      <c r="T13">
        <v>0</v>
      </c>
      <c r="U13">
        <v>0</v>
      </c>
      <c r="V13">
        <v>0</v>
      </c>
      <c r="W13">
        <v>0</v>
      </c>
      <c r="X13">
        <v>0</v>
      </c>
      <c r="Y13" t="b">
        <f>OR(Q13=LIsts!$A$2,Q13=LIsts!$A$3)</f>
        <v>0</v>
      </c>
    </row>
    <row r="14" spans="1:25" x14ac:dyDescent="0.35">
      <c r="A14" s="158" t="s">
        <v>302</v>
      </c>
      <c r="B14" s="158" t="str">
        <f t="shared" si="0"/>
        <v>Selection//1.3.4.</v>
      </c>
      <c r="C14" t="str">
        <v>1.3.4.</v>
      </c>
      <c r="D14" t="str">
        <v>Governance and Capabilities</v>
      </c>
      <c r="E14" t="str">
        <v>Technical Capabilities</v>
      </c>
      <c r="F14" t="str">
        <v>(1.3.4.) Technical capabilities: metadata</v>
      </c>
      <c r="G14" t="str">
        <v>Lack of metadata prevents effective appraisal and selection</v>
      </c>
      <c r="H14" t="str">
        <v xml:space="preserve">Limited metadata enables appraisal and selection, but some corruption has occurred </v>
      </c>
      <c r="I14" t="str">
        <v xml:space="preserve">Some metadata enables appraisal and selection, and any corruption issues have been identified </v>
      </c>
      <c r="J14" t="str">
        <v>Good metadata enables appraisal and selection, and any corruption issues have been corrected or overcome</v>
      </c>
      <c r="K14" t="str">
        <v>Metadata is complete and uncorrupted, allowing it to be fully exploited for appraisal and selection</v>
      </c>
      <c r="L14">
        <v>0</v>
      </c>
      <c r="M14" t="str">
        <v>N/A</v>
      </c>
      <c r="N14">
        <v>0</v>
      </c>
      <c r="O14">
        <v>0</v>
      </c>
      <c r="P14">
        <v>0</v>
      </c>
      <c r="Q14">
        <v>0</v>
      </c>
      <c r="R14">
        <v>0</v>
      </c>
      <c r="S14">
        <v>0</v>
      </c>
      <c r="T14">
        <v>0</v>
      </c>
      <c r="U14">
        <v>0</v>
      </c>
      <c r="V14">
        <v>0</v>
      </c>
      <c r="W14">
        <v>0</v>
      </c>
      <c r="X14">
        <v>0</v>
      </c>
      <c r="Y14" t="b">
        <f>OR(Q14=LIsts!$A$2,Q14=LIsts!$A$3)</f>
        <v>0</v>
      </c>
    </row>
    <row r="15" spans="1:25" x14ac:dyDescent="0.35">
      <c r="A15" s="158" t="s">
        <v>302</v>
      </c>
      <c r="B15" s="158" t="str">
        <f t="shared" si="0"/>
        <v>Selection//1.3.5</v>
      </c>
      <c r="C15" t="str">
        <v>1.3.5</v>
      </c>
      <c r="D15" t="str">
        <v>Governance and Capabilities</v>
      </c>
      <c r="E15" t="str">
        <v>Technical Capabilities</v>
      </c>
      <c r="F15" t="str">
        <v>(1.3.5.) Technical capabilities: data analysis</v>
      </c>
      <c r="G15" t="str">
        <v>No capability to perform data analysis of records</v>
      </c>
      <c r="H15" t="str">
        <v>Some capability to perform analysis of document metadata</v>
      </c>
      <c r="I15" t="str">
        <v>Some capability to perform analysis of record content and metadata to enhance knowledge of collections</v>
      </c>
      <c r="J15" t="str">
        <v>Systematic analysis of content and metadata for insight to enhance knowledge and aid decision making</v>
      </c>
      <c r="K15" t="str">
        <v>Analysis of content and metadata integrated into record management workflows</v>
      </c>
      <c r="L15">
        <v>0</v>
      </c>
      <c r="M15" t="str">
        <v>N/A</v>
      </c>
      <c r="N15">
        <v>0</v>
      </c>
      <c r="O15">
        <v>0</v>
      </c>
      <c r="P15">
        <v>0</v>
      </c>
      <c r="Q15">
        <v>0</v>
      </c>
      <c r="R15">
        <v>0</v>
      </c>
      <c r="S15">
        <v>0</v>
      </c>
      <c r="T15">
        <v>0</v>
      </c>
      <c r="U15">
        <v>0</v>
      </c>
      <c r="V15">
        <v>0</v>
      </c>
      <c r="W15">
        <v>0</v>
      </c>
      <c r="X15">
        <v>0</v>
      </c>
      <c r="Y15" t="b">
        <f>OR(Q15=LIsts!$A$2,Q15=LIsts!$A$3)</f>
        <v>0</v>
      </c>
    </row>
    <row r="16" spans="1:25" x14ac:dyDescent="0.35">
      <c r="A16" s="158" t="s">
        <v>302</v>
      </c>
      <c r="B16" s="158" t="str">
        <f t="shared" si="0"/>
        <v>Selection//1.3.6</v>
      </c>
      <c r="C16" t="str">
        <v>1.3.6</v>
      </c>
      <c r="D16" t="str">
        <v>Governance and Capabilities</v>
      </c>
      <c r="E16" t="str">
        <v>Technical Capabilities</v>
      </c>
      <c r="F16" t="str">
        <v>(1.3.6.) Technical capabilities: dashboard capability</v>
      </c>
      <c r="G16" t="str">
        <v>No dashboard capability is in place to appraise and select records</v>
      </c>
      <c r="H16" t="str">
        <v xml:space="preserve">There has been limited use of dashboard capability </v>
      </c>
      <c r="I16" t="str">
        <v>Dashboard capability is sometimes deployed to assist appraisal and selection</v>
      </c>
      <c r="J16" t="str">
        <v>Dashboard capability is deployed often to assist appraisal and selection</v>
      </c>
      <c r="K16" t="str">
        <v>Dashboard capability is always deployed to assist appraisal and selection and this is done as part of a regular cycle of activity</v>
      </c>
      <c r="L16">
        <v>0</v>
      </c>
      <c r="M16" t="str">
        <v>N/A</v>
      </c>
      <c r="N16">
        <v>0</v>
      </c>
      <c r="O16">
        <v>0</v>
      </c>
      <c r="P16">
        <v>0</v>
      </c>
      <c r="Q16">
        <v>0</v>
      </c>
      <c r="R16">
        <v>0</v>
      </c>
      <c r="S16">
        <v>0</v>
      </c>
      <c r="T16">
        <v>0</v>
      </c>
      <c r="U16">
        <v>0</v>
      </c>
      <c r="V16">
        <v>0</v>
      </c>
      <c r="W16">
        <v>0</v>
      </c>
      <c r="X16">
        <v>0</v>
      </c>
      <c r="Y16" t="b">
        <f>OR(Q16=LIsts!$A$2,Q16=LIsts!$A$3)</f>
        <v>0</v>
      </c>
    </row>
    <row r="17" spans="1:25" x14ac:dyDescent="0.35">
      <c r="A17" s="158" t="s">
        <v>302</v>
      </c>
      <c r="B17" s="158" t="str">
        <f t="shared" si="0"/>
        <v>Selection//1.3.7</v>
      </c>
      <c r="C17" t="str">
        <v>1.3.7</v>
      </c>
      <c r="D17" t="str">
        <v>Governance and Capabilities</v>
      </c>
      <c r="E17" t="str">
        <v>Technical Capabilities</v>
      </c>
      <c r="F17" t="str">
        <v>(1.3.7.) Technical capabilities: understanding of Artificial Intelligence (AI)</v>
      </c>
      <c r="G17" t="str">
        <v>No understanding of AI and other data driven approaches, or its potential in records management</v>
      </c>
      <c r="H17" t="str">
        <v>Some understanding of potential of AI and other data driven approaches, but not underlying concepts</v>
      </c>
      <c r="I17" t="str">
        <v>Good understanding of potential of AI and other data driven approaches, and some of the underlying concepts</v>
      </c>
      <c r="J17" t="str">
        <v>Good understanding of different types of AI and other data driven approaches, and how they can be applied to appraisal and selection tasks</v>
      </c>
      <c r="K17" t="str">
        <v>Strong enough understanding of AI and other data driven approaches to architect or design records management workflow incorporating AI appropriately</v>
      </c>
      <c r="L17">
        <v>0</v>
      </c>
      <c r="M17" t="str">
        <v>N/A</v>
      </c>
      <c r="N17">
        <v>0</v>
      </c>
      <c r="O17">
        <v>0</v>
      </c>
      <c r="P17">
        <v>0</v>
      </c>
      <c r="Q17">
        <v>0</v>
      </c>
      <c r="R17">
        <v>0</v>
      </c>
      <c r="S17">
        <v>0</v>
      </c>
      <c r="T17">
        <v>0</v>
      </c>
      <c r="U17">
        <v>0</v>
      </c>
      <c r="V17">
        <v>0</v>
      </c>
      <c r="W17">
        <v>0</v>
      </c>
      <c r="X17">
        <v>0</v>
      </c>
      <c r="Y17" t="b">
        <f>OR(Q17=LIsts!$A$2,Q17=LIsts!$A$3)</f>
        <v>0</v>
      </c>
    </row>
    <row r="18" spans="1:25" x14ac:dyDescent="0.35">
      <c r="A18" s="158" t="s">
        <v>302</v>
      </c>
      <c r="B18" s="158" t="str">
        <f t="shared" si="0"/>
        <v>Selection//1.3.8</v>
      </c>
      <c r="C18" t="str">
        <v>1.3.8</v>
      </c>
      <c r="D18" t="str">
        <v>Governance and Capabilities</v>
      </c>
      <c r="E18" t="str">
        <v>Technical Capabilities</v>
      </c>
      <c r="F18" t="str">
        <v>(1.3.8.) Technical capabilities: use of AI</v>
      </c>
      <c r="G18" t="str">
        <v>No use of AI and other data driven approaches</v>
      </c>
      <c r="H18" t="str">
        <v xml:space="preserve">Use of tools with AI enabled functionality and other data driven approaches </v>
      </c>
      <c r="I18" t="str">
        <v>Use of AI based services and other data driven approaches to perform individual tasks</v>
      </c>
      <c r="J18" t="str">
        <v>Use of self-managed AI based tools and other data driven approaches to perform individual tasks</v>
      </c>
      <c r="K18" t="str">
        <v>AI tools and other data driven approaches are integrated into workflow and processes, with quality monitored by human oversight</v>
      </c>
      <c r="L18">
        <v>0</v>
      </c>
      <c r="M18" t="str">
        <v>N/A</v>
      </c>
      <c r="N18">
        <v>0</v>
      </c>
      <c r="O18">
        <v>0</v>
      </c>
      <c r="P18">
        <v>0</v>
      </c>
      <c r="Q18">
        <v>0</v>
      </c>
      <c r="R18">
        <v>0</v>
      </c>
      <c r="S18">
        <v>0</v>
      </c>
      <c r="T18">
        <v>0</v>
      </c>
      <c r="U18">
        <v>0</v>
      </c>
      <c r="V18">
        <v>0</v>
      </c>
      <c r="W18">
        <v>0</v>
      </c>
      <c r="X18">
        <v>0</v>
      </c>
      <c r="Y18" t="b">
        <f>OR(Q18=LIsts!$A$2,Q18=LIsts!$A$3)</f>
        <v>0</v>
      </c>
    </row>
    <row r="19" spans="1:25" x14ac:dyDescent="0.35">
      <c r="A19" s="158" t="s">
        <v>302</v>
      </c>
      <c r="B19" s="158" t="str">
        <f t="shared" si="0"/>
        <v>Selection//1.4.1</v>
      </c>
      <c r="C19" t="str">
        <v>1.4.1</v>
      </c>
      <c r="D19" t="str">
        <v>Governance and Capabilities</v>
      </c>
      <c r="E19" t="str">
        <v>Capacity</v>
      </c>
      <c r="F19" t="str">
        <v>(1.4.1.) Capacity: budget</v>
      </c>
      <c r="G19" t="str">
        <v>No dedicated budget for appraisal and selection activities</v>
      </c>
      <c r="H19" t="str">
        <v>Building business case and a plan for budget and resources</v>
      </c>
      <c r="I19" t="str">
        <v>Budget is allocated and planning for appraisal and selection resources is in place</v>
      </c>
      <c r="J19" t="str">
        <v>Resources are allocated, and there is investment in appraisal and selection infrastructure</v>
      </c>
      <c r="K19" t="str">
        <v>Strategic budgeting and resourcing for appraisal and selection is secure and ongoing</v>
      </c>
      <c r="L19">
        <v>0</v>
      </c>
      <c r="M19" t="str">
        <v>N/A</v>
      </c>
      <c r="N19">
        <v>0</v>
      </c>
      <c r="O19">
        <v>0</v>
      </c>
      <c r="P19">
        <v>0</v>
      </c>
      <c r="Q19">
        <v>0</v>
      </c>
      <c r="R19">
        <v>0</v>
      </c>
      <c r="S19">
        <v>0</v>
      </c>
      <c r="T19">
        <v>0</v>
      </c>
      <c r="U19">
        <v>0</v>
      </c>
      <c r="V19">
        <v>0</v>
      </c>
      <c r="W19">
        <v>0</v>
      </c>
      <c r="X19">
        <v>0</v>
      </c>
      <c r="Y19" t="b">
        <f>OR(Q19=LIsts!$A$2,Q19=LIsts!$A$3)</f>
        <v>0</v>
      </c>
    </row>
    <row r="20" spans="1:25" x14ac:dyDescent="0.35">
      <c r="A20" s="158" t="s">
        <v>302</v>
      </c>
      <c r="B20" s="158" t="str">
        <f t="shared" si="0"/>
        <v>Selection//1.4.2</v>
      </c>
      <c r="C20" t="str">
        <v>1.4.2</v>
      </c>
      <c r="D20" t="str">
        <v>Governance and Capabilities</v>
      </c>
      <c r="E20" t="str">
        <v>Capacity</v>
      </c>
      <c r="F20" t="str">
        <v>(1.4.2.) Capacity: senior management engagement on budget and resource needs</v>
      </c>
      <c r="G20" t="str">
        <v>No communication with senior management about unique requirements and strategic planning needed for digital appraisal and selection</v>
      </c>
      <c r="H20" t="str">
        <v>Communication with senior management has begun, although there is little appreciation of the strategic requirements for appraisal and selection</v>
      </c>
      <c r="I20" t="str">
        <v>Senior management are aware of the strategic requirements for digital appraisal and selection</v>
      </c>
      <c r="J20" t="str">
        <v>Senior management understand and endorse strategic requirements for digital appraisal and selection, although funding constraints limit full support</v>
      </c>
      <c r="K20" t="str">
        <v>Senior managers fully approve and support the requirements of a funded digital appraisal and selection programme</v>
      </c>
      <c r="L20">
        <v>0</v>
      </c>
      <c r="M20" t="str">
        <v>N/A</v>
      </c>
      <c r="N20">
        <v>0</v>
      </c>
      <c r="O20">
        <v>0</v>
      </c>
      <c r="P20">
        <v>0</v>
      </c>
      <c r="Q20">
        <v>0</v>
      </c>
      <c r="R20">
        <v>0</v>
      </c>
      <c r="S20">
        <v>0</v>
      </c>
      <c r="T20">
        <v>0</v>
      </c>
      <c r="U20">
        <v>0</v>
      </c>
      <c r="V20">
        <v>0</v>
      </c>
      <c r="W20">
        <v>0</v>
      </c>
      <c r="X20">
        <v>0</v>
      </c>
      <c r="Y20" t="b">
        <f>OR(Q20=LIsts!$A$2,Q20=LIsts!$A$3)</f>
        <v>0</v>
      </c>
    </row>
    <row r="21" spans="1:25" x14ac:dyDescent="0.35">
      <c r="A21" s="158" t="s">
        <v>302</v>
      </c>
      <c r="B21" s="158" t="str">
        <f t="shared" si="0"/>
        <v>Selection//1.4.3</v>
      </c>
      <c r="C21" t="str">
        <v>1.4.3</v>
      </c>
      <c r="D21" t="str">
        <v>Governance and Capabilities</v>
      </c>
      <c r="E21" t="str">
        <v>Capacity</v>
      </c>
      <c r="F21" t="str">
        <v>(1.4.3.) Capacity: level of activity</v>
      </c>
      <c r="G21" t="str">
        <v>No records are appraised on time. The Public Records Act 20 year rule is not being met</v>
      </c>
      <c r="H21" t="str">
        <v>Less than 50% of records are appraised on time. The Public Records Act 20 year rule is a long way from being met.</v>
      </c>
      <c r="I21" t="str">
        <v>Between 50% and 75% of records are appraised on time. The Public Records Act 20 year rule is partially met.</v>
      </c>
      <c r="J21" t="str">
        <v>More than 75% of records are appraised on time. The Public Records Act 20 year rule close to being met.</v>
      </c>
      <c r="K21" t="str">
        <v>All records are appraised on time. The Public Records Act 20 year rule is being fully met. Some records may be transferred early</v>
      </c>
      <c r="L21">
        <v>0</v>
      </c>
      <c r="M21" t="str">
        <v>N/A</v>
      </c>
      <c r="N21">
        <v>0</v>
      </c>
      <c r="O21">
        <v>0</v>
      </c>
      <c r="P21">
        <v>0</v>
      </c>
      <c r="Q21">
        <v>0</v>
      </c>
      <c r="R21">
        <v>0</v>
      </c>
      <c r="S21">
        <v>0</v>
      </c>
      <c r="T21">
        <v>0</v>
      </c>
      <c r="U21">
        <v>0</v>
      </c>
      <c r="V21">
        <v>0</v>
      </c>
      <c r="W21">
        <v>0</v>
      </c>
      <c r="X21">
        <v>0</v>
      </c>
      <c r="Y21" t="b">
        <f>OR(Q21=LIsts!$A$2,Q21=LIsts!$A$3)</f>
        <v>0</v>
      </c>
    </row>
    <row r="22" spans="1:25" x14ac:dyDescent="0.35">
      <c r="A22" s="158" t="s">
        <v>302</v>
      </c>
      <c r="B22" s="158" t="str">
        <f t="shared" si="0"/>
        <v>Selection//1.4.4</v>
      </c>
      <c r="C22" t="str">
        <v>1.4.4</v>
      </c>
      <c r="D22" t="str">
        <v>Governance and Capabilities</v>
      </c>
      <c r="E22" t="str">
        <v>Capacity</v>
      </c>
      <c r="F22" t="str">
        <v>(1.4.4.) Capacity: problem solving</v>
      </c>
      <c r="G22" t="str">
        <v>Where resourcing and funding cannot be obtained, there has been no problem solving or planning for the best appraisal and selection delivery with the tools and resources at your disposal</v>
      </c>
      <c r="H22" t="str">
        <v>Where funding or resource has been requested but is not available, limited risk assessment and problem solving has taken place, with little use of the tools and resources at your disposal</v>
      </c>
      <c r="I22" t="str">
        <v>Where funding or resource has been requested but is not available, some risk assessment and problem solving has taken place, and some use of the tools and resources at your disposal</v>
      </c>
      <c r="J22" t="str">
        <v>Where funding or resource has been requested but is not available, risk assessment and problem solving has taken place. Tools and resources at your disposal are in use, but because they are limited, it results in a less than good digital appraisal and selection solution</v>
      </c>
      <c r="K22" t="str">
        <v xml:space="preserve">Where funding or resource has been requested but is not available, full risk assessment and problem solving activity is complete and the best possible digital appraisal and selection solution enacted </v>
      </c>
      <c r="L22">
        <v>0</v>
      </c>
      <c r="M22" t="str">
        <v>N/A</v>
      </c>
      <c r="N22">
        <v>0</v>
      </c>
      <c r="O22">
        <v>0</v>
      </c>
      <c r="P22">
        <v>0</v>
      </c>
      <c r="Q22">
        <v>0</v>
      </c>
      <c r="R22">
        <v>0</v>
      </c>
      <c r="S22">
        <v>0</v>
      </c>
      <c r="T22">
        <v>0</v>
      </c>
      <c r="U22">
        <v>0</v>
      </c>
      <c r="V22">
        <v>0</v>
      </c>
      <c r="W22">
        <v>0</v>
      </c>
      <c r="X22">
        <v>0</v>
      </c>
      <c r="Y22" t="b">
        <f>OR(Q22=LIsts!$A$2,Q22=LIsts!$A$3)</f>
        <v>0</v>
      </c>
    </row>
    <row r="23" spans="1:25" x14ac:dyDescent="0.35">
      <c r="A23" s="158" t="s">
        <v>302</v>
      </c>
      <c r="B23" s="158" t="str">
        <f t="shared" si="0"/>
        <v>Selection//2.1.1</v>
      </c>
      <c r="C23" t="str">
        <v>2.1.1</v>
      </c>
      <c r="D23" t="str">
        <v xml:space="preserve">Methodology </v>
      </c>
      <c r="E23" t="str">
        <v>Methodology</v>
      </c>
      <c r="F23" t="str">
        <v>(2.1.1.) Methodology</v>
      </c>
      <c r="G23" t="str">
        <v>No High Level Appraisal Methodology (HLAM) exists</v>
      </c>
      <c r="H23" t="str">
        <v>A HLAM does not exist, but supporting information asset registers and retention schedules are in place to help monitor information risk</v>
      </c>
      <c r="I23" t="str">
        <v>A HLAM is in draft</v>
      </c>
      <c r="J23" t="str">
        <v xml:space="preserve">A HLAM is shared and widely used internally, but is not signed off at board level or published </v>
      </c>
      <c r="K23" t="str">
        <v>A current HLAM has been signed off at board level and published on your department’s website, reviewed and updated annually</v>
      </c>
      <c r="L23">
        <v>0</v>
      </c>
      <c r="M23" t="str">
        <v>N/A</v>
      </c>
      <c r="N23">
        <v>0</v>
      </c>
      <c r="O23">
        <v>0</v>
      </c>
      <c r="P23">
        <v>0</v>
      </c>
      <c r="Q23">
        <v>0</v>
      </c>
      <c r="R23">
        <v>0</v>
      </c>
      <c r="S23">
        <v>0</v>
      </c>
      <c r="T23">
        <v>0</v>
      </c>
      <c r="U23">
        <v>0</v>
      </c>
      <c r="V23">
        <v>0</v>
      </c>
      <c r="W23">
        <v>0</v>
      </c>
      <c r="X23">
        <v>0</v>
      </c>
      <c r="Y23" t="b">
        <f>OR(Q23=LIsts!$A$2,Q23=LIsts!$A$3)</f>
        <v>0</v>
      </c>
    </row>
    <row r="24" spans="1:25" x14ac:dyDescent="0.35">
      <c r="A24" s="158" t="s">
        <v>302</v>
      </c>
      <c r="B24" s="158" t="str">
        <f t="shared" si="0"/>
        <v>Selection//2.1.2</v>
      </c>
      <c r="C24" t="str">
        <v>2.1.2</v>
      </c>
      <c r="D24" t="str">
        <v xml:space="preserve">Methodology </v>
      </c>
      <c r="E24" t="str">
        <v>Policy</v>
      </c>
      <c r="F24" t="str">
        <v>(2.1.2.) Policy</v>
      </c>
      <c r="G24" t="str">
        <v xml:space="preserve">No Departmental selection policy exists  </v>
      </c>
      <c r="H24" t="str">
        <v>A selection policy is in draft</v>
      </c>
      <c r="I24" t="str">
        <v>A selection policy is finalised, but is not shared or consistently used</v>
      </c>
      <c r="J24" t="str">
        <v>A selection policy exists, is understood and in regular use, but is not published internally</v>
      </c>
      <c r="K24" t="str">
        <v>An approved selection policy (which may reference record sensitivity) is published internally and regularly reviewed</v>
      </c>
      <c r="L24">
        <v>0</v>
      </c>
      <c r="M24" t="str">
        <v>N/A</v>
      </c>
      <c r="N24">
        <v>0</v>
      </c>
      <c r="O24">
        <v>0</v>
      </c>
      <c r="P24">
        <v>0</v>
      </c>
      <c r="Q24">
        <v>0</v>
      </c>
      <c r="R24">
        <v>0</v>
      </c>
      <c r="S24">
        <v>0</v>
      </c>
      <c r="T24">
        <v>0</v>
      </c>
      <c r="U24">
        <v>0</v>
      </c>
      <c r="V24">
        <v>0</v>
      </c>
      <c r="W24">
        <v>0</v>
      </c>
      <c r="X24">
        <v>0</v>
      </c>
      <c r="Y24" t="b">
        <f>OR(Q24=LIsts!$A$2,Q24=LIsts!$A$3)</f>
        <v>0</v>
      </c>
    </row>
    <row r="25" spans="1:25" x14ac:dyDescent="0.35">
      <c r="A25" s="158" t="s">
        <v>302</v>
      </c>
      <c r="B25" s="158" t="str">
        <f t="shared" si="0"/>
        <v>Selection//2.1.3</v>
      </c>
      <c r="C25" t="str">
        <v>2.1.3</v>
      </c>
      <c r="D25" t="str">
        <v xml:space="preserve">Methodology </v>
      </c>
      <c r="E25" t="str">
        <v>Levels of review</v>
      </c>
      <c r="F25" t="str">
        <v>(2.1.3.) Levels of review</v>
      </c>
      <c r="G25" t="str">
        <v>Decisions on groups or categories of information at the highest level cannot be made</v>
      </c>
      <c r="H25" t="str">
        <v>Some groups or categories of information are understood, but decisions are often made at too low a level</v>
      </c>
      <c r="I25" t="str">
        <v>Many groups or categories of information are understood, but some decisions are still made at too low a level</v>
      </c>
      <c r="J25" t="str">
        <v>Most groups or categories of information are understood and most decisions are made at the highest level</v>
      </c>
      <c r="K25" t="str">
        <v>Decisions on groups or categories of information are made at the highest level. Departmental functions, business processes and history are fully understood</v>
      </c>
      <c r="L25">
        <v>0</v>
      </c>
      <c r="M25" t="str">
        <v>N/A</v>
      </c>
      <c r="N25">
        <v>0</v>
      </c>
      <c r="O25">
        <v>0</v>
      </c>
      <c r="P25">
        <v>0</v>
      </c>
      <c r="Q25">
        <v>0</v>
      </c>
      <c r="R25">
        <v>0</v>
      </c>
      <c r="S25">
        <v>0</v>
      </c>
      <c r="T25">
        <v>0</v>
      </c>
      <c r="U25">
        <v>0</v>
      </c>
      <c r="V25">
        <v>0</v>
      </c>
      <c r="W25">
        <v>0</v>
      </c>
      <c r="X25">
        <v>0</v>
      </c>
      <c r="Y25" t="b">
        <f>OR(Q25=LIsts!$A$2,Q25=LIsts!$A$3)</f>
        <v>0</v>
      </c>
    </row>
    <row r="26" spans="1:25" x14ac:dyDescent="0.35">
      <c r="A26" s="158" t="s">
        <v>302</v>
      </c>
      <c r="B26" s="158" t="str">
        <f t="shared" si="0"/>
        <v>Selection//2.1.4</v>
      </c>
      <c r="C26" t="str">
        <v>2.1.4</v>
      </c>
      <c r="D26" t="str">
        <v xml:space="preserve">Methodology </v>
      </c>
      <c r="E26" t="str">
        <v>Value of records</v>
      </c>
      <c r="F26" t="str">
        <v>(2.1.4.) Value of records</v>
      </c>
      <c r="G26" t="str">
        <v>No assessment of value has been made on any records</v>
      </c>
      <c r="H26" t="str">
        <v>Limited assessment of value has been made</v>
      </c>
      <c r="I26" t="str">
        <v>Some value assessments have been made and recorded</v>
      </c>
      <c r="J26" t="str">
        <v>Most record groups and categories have had a value assessment and this is systematically recorded</v>
      </c>
      <c r="K26" t="str">
        <v>All records have been assessed for value, including those of primary and secondary value. Also those required to be kept by law, with ongoing business value or re-use value</v>
      </c>
      <c r="L26">
        <v>0</v>
      </c>
      <c r="M26" t="str">
        <v>N/A</v>
      </c>
      <c r="N26">
        <v>0</v>
      </c>
      <c r="O26">
        <v>0</v>
      </c>
      <c r="P26">
        <v>0</v>
      </c>
      <c r="Q26">
        <v>0</v>
      </c>
      <c r="R26">
        <v>0</v>
      </c>
      <c r="S26">
        <v>0</v>
      </c>
      <c r="T26">
        <v>0</v>
      </c>
      <c r="U26">
        <v>0</v>
      </c>
      <c r="V26">
        <v>0</v>
      </c>
      <c r="W26">
        <v>0</v>
      </c>
      <c r="X26">
        <v>0</v>
      </c>
      <c r="Y26" t="b">
        <f>OR(Q26=LIsts!$A$2,Q26=LIsts!$A$3)</f>
        <v>0</v>
      </c>
    </row>
    <row r="27" spans="1:25" x14ac:dyDescent="0.35">
      <c r="A27" s="158" t="s">
        <v>302</v>
      </c>
      <c r="B27" s="158" t="str">
        <f t="shared" si="0"/>
        <v>Selection//2.2.1</v>
      </c>
      <c r="C27" t="str">
        <v>2.2.1</v>
      </c>
      <c r="D27" t="str">
        <v xml:space="preserve">Methodology </v>
      </c>
      <c r="E27" t="str">
        <v>Appraisal &amp; Selection</v>
      </c>
      <c r="F27" t="str">
        <v>(2.2.1.) Appraisal &amp; Selection: staged appraisal</v>
      </c>
      <c r="G27" t="str">
        <v>No staged appraisal of records is made, for instance, at five years (for ongoing business value and potential archival value) and later (for archival value)</v>
      </c>
      <c r="H27" t="str">
        <v>Limited staged appraisal of records is made at five years (or a defined period, such as those set using retention rules)</v>
      </c>
      <c r="I27" t="str">
        <v>Some staged appraisal of records is made at five years (or a defined period, such as those set using retention rules)</v>
      </c>
      <c r="J27" t="str">
        <v>Widespread staged appraisal of records is made at five years (or a defined period, such as those set using retention rules)</v>
      </c>
      <c r="K27" t="str">
        <v>Records are fully appraised at five years, for instance (for ongoing business value and potential archival value), and at a later stage (for archival value)</v>
      </c>
      <c r="L27">
        <v>0</v>
      </c>
      <c r="M27" t="str">
        <v>N/A</v>
      </c>
      <c r="N27">
        <v>0</v>
      </c>
      <c r="O27">
        <v>0</v>
      </c>
      <c r="P27">
        <v>0</v>
      </c>
      <c r="Q27">
        <v>0</v>
      </c>
      <c r="R27">
        <v>0</v>
      </c>
      <c r="S27">
        <v>0</v>
      </c>
      <c r="T27">
        <v>0</v>
      </c>
      <c r="U27">
        <v>0</v>
      </c>
      <c r="V27">
        <v>0</v>
      </c>
      <c r="W27">
        <v>0</v>
      </c>
      <c r="X27">
        <v>0</v>
      </c>
      <c r="Y27" t="b">
        <f>OR(Q27=LIsts!$A$2,Q27=LIsts!$A$3)</f>
        <v>0</v>
      </c>
    </row>
    <row r="28" spans="1:25" x14ac:dyDescent="0.35">
      <c r="A28" s="158" t="s">
        <v>302</v>
      </c>
      <c r="B28" s="158" t="str">
        <f t="shared" si="0"/>
        <v>Selection//2.2.2</v>
      </c>
      <c r="C28" t="str">
        <v>2.2.2</v>
      </c>
      <c r="D28" t="str">
        <v xml:space="preserve">Methodology </v>
      </c>
      <c r="E28" t="str">
        <v>Appraisal &amp; Selection</v>
      </c>
      <c r="F28" t="str">
        <v>(2.2.2.) Appraisal and selection - Making decisions at an appropriate level</v>
      </c>
      <c r="G28" t="str">
        <v>No thinking has been made as to the level of aggregation at which appraisal decisions will be made</v>
      </c>
      <c r="H28" t="str">
        <v>Some thinking has begun as to the level of aggregation at which appraisal decisions will be made, but no decisions have been made</v>
      </c>
      <c r="I28" t="str">
        <v>The organisation has decided on the level of aggregation at which appraisal decisions will be made</v>
      </c>
      <c r="J28" t="str">
        <v>The organisation has experience at making appraisal decisions at a relatively high level of aggregation (for example at site, account, drive, or folder level)</v>
      </c>
      <c r="K28" t="str">
        <v>The organisation has experience at making appraisal decisions at a relatively high level of aggregation (for example at site, account, drive, or folder level)</v>
      </c>
      <c r="L28">
        <v>0</v>
      </c>
      <c r="M28" t="str">
        <v>N/A</v>
      </c>
      <c r="N28">
        <v>0</v>
      </c>
      <c r="O28">
        <v>0</v>
      </c>
      <c r="P28">
        <v>0</v>
      </c>
      <c r="Q28">
        <v>0</v>
      </c>
      <c r="R28">
        <v>0</v>
      </c>
      <c r="S28">
        <v>0</v>
      </c>
      <c r="T28">
        <v>0</v>
      </c>
      <c r="U28">
        <v>0</v>
      </c>
      <c r="V28">
        <v>0</v>
      </c>
      <c r="W28">
        <v>0</v>
      </c>
      <c r="X28">
        <v>0</v>
      </c>
      <c r="Y28" t="b">
        <f>OR(Q28=LIsts!$A$2,Q28=LIsts!$A$3)</f>
        <v>0</v>
      </c>
    </row>
    <row r="29" spans="1:25" x14ac:dyDescent="0.35">
      <c r="A29" s="158" t="s">
        <v>302</v>
      </c>
      <c r="B29" s="158" t="str">
        <f t="shared" si="0"/>
        <v>Selection//2.2.3</v>
      </c>
      <c r="C29" t="str">
        <v>2.2.3</v>
      </c>
      <c r="D29" t="str">
        <v xml:space="preserve">Methodology </v>
      </c>
      <c r="E29" t="str">
        <v>Appraisal &amp; Selection</v>
      </c>
      <c r="F29" t="str">
        <v>(2.2.3.) Appraisal &amp; Selection: other appraisal</v>
      </c>
      <c r="G29" t="str">
        <v>No datasets, algorithms, decision support tools or software are appraised and selected (where these are held)</v>
      </c>
      <c r="H29" t="str">
        <v>Datasets, algorithms, decision support tools or software are identified, but not considered for appraisal and selection (where these are held)</v>
      </c>
      <c r="I29" t="str">
        <v>Datasets, algorithms, decision support tools or software are identified, and a limited number are appraised and selected</v>
      </c>
      <c r="J29" t="str">
        <v>All datasets, algorithms, decision support tools or software are identified and more than 50% are appraised and selected within time limits</v>
      </c>
      <c r="K29" t="str">
        <v>All datasets, algorithms, decision support tools or software are identified, appraised and selected within time limits</v>
      </c>
      <c r="L29">
        <v>0</v>
      </c>
      <c r="M29" t="str">
        <v>N/A</v>
      </c>
      <c r="N29">
        <v>0</v>
      </c>
      <c r="O29">
        <v>0</v>
      </c>
      <c r="P29">
        <v>0</v>
      </c>
      <c r="Q29">
        <v>0</v>
      </c>
      <c r="R29">
        <v>0</v>
      </c>
      <c r="S29">
        <v>0</v>
      </c>
      <c r="T29">
        <v>0</v>
      </c>
      <c r="U29">
        <v>0</v>
      </c>
      <c r="V29">
        <v>0</v>
      </c>
      <c r="W29">
        <v>0</v>
      </c>
      <c r="X29">
        <v>0</v>
      </c>
      <c r="Y29" t="b">
        <f>OR(Q29=LIsts!$A$2,Q29=LIsts!$A$3)</f>
        <v>0</v>
      </c>
    </row>
    <row r="30" spans="1:25" x14ac:dyDescent="0.35">
      <c r="A30" s="158" t="s">
        <v>302</v>
      </c>
      <c r="B30" s="158" t="str">
        <f t="shared" si="0"/>
        <v>Selection//2.2.7</v>
      </c>
      <c r="C30" t="str">
        <v>2.2.7</v>
      </c>
      <c r="D30" t="str">
        <v xml:space="preserve">Methodology </v>
      </c>
      <c r="E30" t="str">
        <v>Cataloguing</v>
      </c>
      <c r="F30" t="str">
        <v>(2.2.4.) Cataloguing</v>
      </c>
      <c r="G30" t="str">
        <v>No records selected for permanent preservation are catalogued</v>
      </c>
      <c r="H30" t="str">
        <v>A small number of selected records are catalogued in a rudimentary manner</v>
      </c>
      <c r="I30" t="str">
        <v>Some selected records are catalogued using methods advised by TNA</v>
      </c>
      <c r="J30" t="str">
        <v>Most selected records are catalogued in accordance with TNA requirements</v>
      </c>
      <c r="K30" t="str">
        <v>All records selected for permanent preservation are fully catalogued in accordance with TNA requirements</v>
      </c>
      <c r="L30">
        <v>0</v>
      </c>
      <c r="M30" t="str">
        <v>N/A</v>
      </c>
      <c r="N30">
        <v>0</v>
      </c>
      <c r="O30">
        <v>0</v>
      </c>
      <c r="P30">
        <v>0</v>
      </c>
      <c r="Q30">
        <v>0</v>
      </c>
      <c r="R30">
        <v>0</v>
      </c>
      <c r="S30">
        <v>0</v>
      </c>
      <c r="T30">
        <v>0</v>
      </c>
      <c r="U30">
        <v>0</v>
      </c>
      <c r="V30">
        <v>0</v>
      </c>
      <c r="W30">
        <v>0</v>
      </c>
      <c r="X30">
        <v>0</v>
      </c>
      <c r="Y30" t="b">
        <f>OR(Q30=LIsts!$A$2,Q30=LIsts!$A$3)</f>
        <v>0</v>
      </c>
    </row>
    <row r="31" spans="1:25" x14ac:dyDescent="0.35">
      <c r="A31" s="158" t="s">
        <v>302</v>
      </c>
      <c r="B31" s="158" t="str">
        <f t="shared" si="0"/>
        <v>Selection//2.2.8</v>
      </c>
      <c r="C31" t="str">
        <v>2.2.8</v>
      </c>
      <c r="D31" t="str">
        <v xml:space="preserve">Methodology </v>
      </c>
      <c r="E31" t="str">
        <v>Assurance</v>
      </c>
      <c r="F31" t="str">
        <v>(2.2.5.) Assurance</v>
      </c>
      <c r="G31" t="str">
        <v>No Quality Assurance process of appraisal and selection is in place</v>
      </c>
      <c r="H31" t="str">
        <v>QA processes are documented, but not in regular and consistent use</v>
      </c>
      <c r="I31" t="str">
        <v>QA processes are documented and used sometimes</v>
      </c>
      <c r="J31" t="str">
        <v>QA processes are documented and used most of the time</v>
      </c>
      <c r="K31" t="str">
        <v>Full QA processes are documented, enacted and used continuously</v>
      </c>
      <c r="L31">
        <v>0</v>
      </c>
      <c r="M31" t="str">
        <v>N/A</v>
      </c>
      <c r="N31">
        <v>0</v>
      </c>
      <c r="O31">
        <v>0</v>
      </c>
      <c r="P31">
        <v>0</v>
      </c>
      <c r="Q31">
        <v>0</v>
      </c>
      <c r="R31">
        <v>0</v>
      </c>
      <c r="S31">
        <v>0</v>
      </c>
      <c r="T31">
        <v>0</v>
      </c>
      <c r="U31">
        <v>0</v>
      </c>
      <c r="V31">
        <v>0</v>
      </c>
      <c r="W31">
        <v>0</v>
      </c>
      <c r="X31">
        <v>0</v>
      </c>
      <c r="Y31" t="b">
        <f>OR(Q31=LIsts!$A$2,Q31=LIsts!$A$3)</f>
        <v>0</v>
      </c>
    </row>
    <row r="32" spans="1:25" x14ac:dyDescent="0.35">
      <c r="A32" s="158" t="s">
        <v>302</v>
      </c>
      <c r="B32" s="158" t="str">
        <f t="shared" si="0"/>
        <v>Selection//3.1.1</v>
      </c>
      <c r="C32" t="str">
        <v>3.1.1</v>
      </c>
      <c r="D32" t="str">
        <v>Engagement</v>
      </c>
      <c r="E32" t="str">
        <v>Context and value</v>
      </c>
      <c r="F32" t="str">
        <v>(3.1.1.) Context and value: internal</v>
      </c>
      <c r="G32" t="str">
        <v xml:space="preserve">Context and value of records is not understood because there is no engagement internally (for example with (a) other members of the KIM team, (b) departmental historians and legal experts, (c) IT, data and information assurance teams, and (d) subject matter experts) </v>
      </c>
      <c r="H32" t="str">
        <v>Context and value of records is only partially understood because there is only ad hoc engagement with these stakeholder groups</v>
      </c>
      <c r="I32" t="str">
        <v>Context and value of records is somewhat understood; engagement with these stakeholder groups needs to improve further</v>
      </c>
      <c r="J32" t="str">
        <v>Context and value of records is well understood because there is regular engagement with most of these stakeholder groups</v>
      </c>
      <c r="K32" t="str">
        <v>Context and value of records is fully understood because there is regular engagement with all these stakeholder groups</v>
      </c>
      <c r="L32">
        <v>0</v>
      </c>
      <c r="M32" t="str">
        <v>N/A</v>
      </c>
      <c r="N32">
        <v>0</v>
      </c>
      <c r="O32">
        <v>0</v>
      </c>
      <c r="P32">
        <v>0</v>
      </c>
      <c r="Q32">
        <v>0</v>
      </c>
      <c r="R32">
        <v>0</v>
      </c>
      <c r="S32">
        <v>0</v>
      </c>
      <c r="T32">
        <v>0</v>
      </c>
      <c r="U32">
        <v>0</v>
      </c>
      <c r="V32">
        <v>0</v>
      </c>
      <c r="W32">
        <v>0</v>
      </c>
      <c r="X32">
        <v>0</v>
      </c>
      <c r="Y32" t="b">
        <f>OR(Q32=LIsts!$A$2,Q32=LIsts!$A$3)</f>
        <v>0</v>
      </c>
    </row>
    <row r="33" spans="1:25" x14ac:dyDescent="0.35">
      <c r="A33" s="158" t="s">
        <v>302</v>
      </c>
      <c r="B33" s="158" t="str">
        <f t="shared" si="0"/>
        <v>Selection//3.1.2</v>
      </c>
      <c r="C33" t="str">
        <v>3.1.2</v>
      </c>
      <c r="D33" t="str">
        <v>Engagement</v>
      </c>
      <c r="E33" t="str">
        <v>Context and value</v>
      </c>
      <c r="F33" t="str">
        <v>(3.1.2.) Context and value: external</v>
      </c>
      <c r="G33" t="str">
        <v>Context and value of records is not understood because there is no engagement externally with other public records bodies and you do not know who your external stakeholders are</v>
      </c>
      <c r="H33" t="str">
        <v>Context and value of records is only partially understood because there is only ad hoc engagement with these external stakeholder groups</v>
      </c>
      <c r="I33" t="str">
        <v>Context and value of records is somewhat understood; engagement with these external stakeholder groups needs to improve further</v>
      </c>
      <c r="J33" t="str">
        <v>Context and value of records is well understood because there is regular engagement with most of these external stakeholder groups</v>
      </c>
      <c r="K33" t="str">
        <v>Context and value of records is fully understood because there is regular engagement with all these external stakeholder groups</v>
      </c>
      <c r="L33">
        <v>0</v>
      </c>
      <c r="M33" t="str">
        <v>N/A</v>
      </c>
      <c r="N33">
        <v>0</v>
      </c>
      <c r="O33">
        <v>0</v>
      </c>
      <c r="P33">
        <v>0</v>
      </c>
      <c r="Q33">
        <v>0</v>
      </c>
      <c r="R33">
        <v>0</v>
      </c>
      <c r="S33">
        <v>0</v>
      </c>
      <c r="T33">
        <v>0</v>
      </c>
      <c r="U33">
        <v>0</v>
      </c>
      <c r="V33">
        <v>0</v>
      </c>
      <c r="W33">
        <v>0</v>
      </c>
      <c r="X33">
        <v>0</v>
      </c>
      <c r="Y33" t="b">
        <f>OR(Q33=LIsts!$A$2,Q33=LIsts!$A$3)</f>
        <v>0</v>
      </c>
    </row>
    <row r="34" spans="1:25" x14ac:dyDescent="0.35">
      <c r="A34" s="158" t="s">
        <v>302</v>
      </c>
      <c r="B34" s="158" t="str">
        <f t="shared" si="0"/>
        <v>Selection//3.1.3</v>
      </c>
      <c r="C34" t="str">
        <v>3.1.3</v>
      </c>
      <c r="D34" t="str">
        <v>Engagement</v>
      </c>
      <c r="E34" t="str">
        <v>GKIM and TNA</v>
      </c>
      <c r="F34" t="str">
        <v>(3.1.3.) GKIM and TNA</v>
      </c>
      <c r="G34" t="str">
        <v>No engagement with stakeholders within the GKIM community (including The National Archives) on digital appraisal and selection to improve capability</v>
      </c>
      <c r="H34" t="str">
        <v>Initial engagement with GKIM stakeholders on digital appraisal and selection review</v>
      </c>
      <c r="I34" t="str">
        <v>Ongoing stakeholder engagement with GKIM stakeholders</v>
      </c>
      <c r="J34" t="str">
        <v>Strong GKIM stakeholder engagement with a culture of safe sharing on digital appraisal and selection capability.</v>
      </c>
      <c r="K34" t="str">
        <v>Proactive GKIM stakeholder engagement, resulting in continuously improving shared capability for appraisal and selection</v>
      </c>
      <c r="L34">
        <v>0</v>
      </c>
      <c r="M34" t="str">
        <v>N/A</v>
      </c>
      <c r="N34">
        <v>0</v>
      </c>
      <c r="O34">
        <v>0</v>
      </c>
      <c r="P34">
        <v>0</v>
      </c>
      <c r="Q34">
        <v>0</v>
      </c>
      <c r="R34">
        <v>0</v>
      </c>
      <c r="S34">
        <v>0</v>
      </c>
      <c r="T34">
        <v>0</v>
      </c>
      <c r="U34">
        <v>0</v>
      </c>
      <c r="V34">
        <v>0</v>
      </c>
      <c r="W34">
        <v>0</v>
      </c>
      <c r="X34">
        <v>0</v>
      </c>
      <c r="Y34" t="b">
        <f>OR(Q34=LIsts!$A$2,Q34=LIsts!$A$3)</f>
        <v>0</v>
      </c>
    </row>
    <row r="35" spans="1:25" x14ac:dyDescent="0.35">
      <c r="A35" s="158" t="s">
        <v>302</v>
      </c>
      <c r="B35" s="158" t="str">
        <f t="shared" si="0"/>
        <v>Selection//4.1.1</v>
      </c>
      <c r="C35" t="str">
        <v>4.1.1</v>
      </c>
      <c r="D35" t="str">
        <v>Transparency and Accountability</v>
      </c>
      <c r="E35" t="str">
        <v>Transparency and Accountability</v>
      </c>
      <c r="F35" t="str">
        <v>(4.1.1.) Transparency and Accountability</v>
      </c>
      <c r="G35" t="str">
        <v>No documentation of digital appraisal and selection activities</v>
      </c>
      <c r="H35" t="str">
        <v>Initial documentation of appraisal and selection activities has occurred, with some internal consultation</v>
      </c>
      <c r="I35" t="str">
        <v>Documentation of appraisal and selection activities is visible internally and easy to understand</v>
      </c>
      <c r="J35" t="str">
        <v>Documentation of appraisal and selection activities is easy to understand, consulted upon and published externally.</v>
      </c>
      <c r="K35" t="str">
        <v>There is full digital appraisal and selection documentation, published externally, with transparent reporting on activities and progress against goals</v>
      </c>
      <c r="L35">
        <v>0</v>
      </c>
      <c r="M35" t="str">
        <v>N/A</v>
      </c>
      <c r="N35">
        <v>0</v>
      </c>
      <c r="O35">
        <v>0</v>
      </c>
      <c r="P35">
        <v>0</v>
      </c>
      <c r="Q35">
        <v>0</v>
      </c>
      <c r="R35">
        <v>0</v>
      </c>
      <c r="S35">
        <v>0</v>
      </c>
      <c r="T35">
        <v>0</v>
      </c>
      <c r="U35">
        <v>0</v>
      </c>
      <c r="V35">
        <v>0</v>
      </c>
      <c r="W35">
        <v>0</v>
      </c>
      <c r="X35">
        <v>0</v>
      </c>
      <c r="Y35" t="b">
        <f>OR(Q35=LIsts!$A$2,Q35=LIsts!$A$3)</f>
        <v>0</v>
      </c>
    </row>
    <row r="36" spans="1:25" x14ac:dyDescent="0.35">
      <c r="A36" s="158" t="s">
        <v>302</v>
      </c>
      <c r="B36" s="158" t="str">
        <f t="shared" si="0"/>
        <v>Selection//</v>
      </c>
      <c r="Y36" t="b">
        <f>OR(Q36=LIsts!$A$2,Q36=LIsts!$A$3)</f>
        <v>0</v>
      </c>
    </row>
    <row r="37" spans="1:25" x14ac:dyDescent="0.35">
      <c r="A37" s="158" t="s">
        <v>302</v>
      </c>
      <c r="B37" s="158" t="str">
        <f t="shared" si="0"/>
        <v>Selection//</v>
      </c>
      <c r="Y37" t="b">
        <f>OR(Q37=LIsts!$A$2,Q37=LIsts!$A$3)</f>
        <v>0</v>
      </c>
    </row>
    <row r="38" spans="1:25" x14ac:dyDescent="0.35">
      <c r="A38" s="158" t="s">
        <v>302</v>
      </c>
      <c r="B38" s="158" t="str">
        <f t="shared" si="0"/>
        <v>Selection//</v>
      </c>
      <c r="Y38" t="b">
        <f>OR(Q38=LIsts!$A$2,Q38=LIsts!$A$3)</f>
        <v>0</v>
      </c>
    </row>
    <row r="39" spans="1:25" x14ac:dyDescent="0.35">
      <c r="A39" s="158" t="s">
        <v>517</v>
      </c>
      <c r="B39" s="158" t="str">
        <f t="shared" si="0"/>
        <v>Sensitivity//1.1.1</v>
      </c>
      <c r="C39" t="str" cm="1">
        <f t="array" ref="C39:P69">'4. Sensitivity'!A3:N33</f>
        <v>1.1.1</v>
      </c>
      <c r="D39" t="str">
        <v>Governance and Capabilities</v>
      </c>
      <c r="E39" t="str">
        <v>Governance</v>
      </c>
      <c r="F39" t="str">
        <v>(1.1.1.) Governance: oversight, policies and methodologies in place and in use</v>
      </c>
      <c r="G39" t="str">
        <v>No formal oversight, governance, or processes for digital Sensitivity review, and no senior leadership recognition of the challenge</v>
      </c>
      <c r="H39" t="str">
        <v xml:space="preserve">Recognition of the challenge but no senior support yet, no plans, policies or methodologies in place and no plan of action to gain understanding shared with the TNA  </v>
      </c>
      <c r="I39" t="str">
        <v>Some policies, plans or methodologies are developed but not yet implemented, and senior engagement is limited</v>
      </c>
      <c r="J39" t="str">
        <v>Policies, plans and methodologies are in use to conduct digital sensitivity review, but difficulties experienced in implementation. Senior engagement is improving</v>
      </c>
      <c r="K39" t="str">
        <v>Mature governance in place, which is continually reviewed, improved upon and applied consistently over a number of years. Senior leaders are engaged continuously</v>
      </c>
      <c r="L39">
        <v>0</v>
      </c>
      <c r="M39" t="str">
        <v>N/A</v>
      </c>
      <c r="N39">
        <v>0</v>
      </c>
      <c r="O39">
        <v>0</v>
      </c>
      <c r="P39">
        <v>0</v>
      </c>
      <c r="Q39" cm="1">
        <f t="array" ref="Q39:R69">'4. Sensitivity'!AD3:AE33</f>
        <v>0</v>
      </c>
      <c r="R39">
        <v>0</v>
      </c>
      <c r="X39" cm="1">
        <f t="array" ref="X39:X69">'4. Sensitivity'!AF3:AF33</f>
        <v>0</v>
      </c>
      <c r="Y39" t="b">
        <f>OR(Q39=LIsts!$A$2,Q39=LIsts!$A$3)</f>
        <v>0</v>
      </c>
    </row>
    <row r="40" spans="1:25" x14ac:dyDescent="0.35">
      <c r="A40" s="158" t="s">
        <v>517</v>
      </c>
      <c r="B40" s="158" t="str">
        <f t="shared" si="0"/>
        <v>Sensitivity//1.1.2</v>
      </c>
      <c r="C40" t="str">
        <v>1.1.2</v>
      </c>
      <c r="D40" t="str">
        <v>Governance and Capabilities</v>
      </c>
      <c r="E40" t="str">
        <v>Governance</v>
      </c>
      <c r="F40" t="str">
        <v>(1.1.2.) Governance: roles and responsibilities</v>
      </c>
      <c r="G40" t="str">
        <v>Responsibility for digital sensitivity review is unclear and activities are ad hoc or not happening</v>
      </c>
      <c r="H40" t="str">
        <v>Some role holders exist and limited sensitivity review activities are happening</v>
      </c>
      <c r="I40" t="str">
        <v>Records team and other role holders are established and sensitivity review activities are underway</v>
      </c>
      <c r="J40" t="str">
        <v>Records team and other role holders are in place and responsibilities are defined. Sensitivity review activities are established and being carried out</v>
      </c>
      <c r="K40" t="str">
        <v>Responsibilities clear, all roles are established and sensitivity review activities are carried out routinely and regularly</v>
      </c>
      <c r="L40">
        <v>0</v>
      </c>
      <c r="M40" t="str">
        <v>N/A</v>
      </c>
      <c r="N40">
        <v>0</v>
      </c>
      <c r="O40">
        <v>0</v>
      </c>
      <c r="P40">
        <v>0</v>
      </c>
      <c r="Q40">
        <v>0</v>
      </c>
      <c r="R40">
        <v>0</v>
      </c>
      <c r="X40">
        <v>0</v>
      </c>
      <c r="Y40" t="b">
        <f>OR(Q40=LIsts!$A$2,Q40=LIsts!$A$3)</f>
        <v>0</v>
      </c>
    </row>
    <row r="41" spans="1:25" x14ac:dyDescent="0.35">
      <c r="A41" s="158" t="s">
        <v>517</v>
      </c>
      <c r="B41" s="158" t="str">
        <f t="shared" si="0"/>
        <v>Sensitivity//1.1.3</v>
      </c>
      <c r="C41" t="str">
        <v>1.1.3</v>
      </c>
      <c r="D41" t="str">
        <v>Governance and Capabilities</v>
      </c>
      <c r="E41" t="str">
        <v>Governance</v>
      </c>
      <c r="F41" t="str">
        <v>(1.1.3.) Governance: risk</v>
      </c>
      <c r="G41" t="str">
        <v>No recognition of risks and harm associated with not carrying out sensitivity reviews, nor the impacts on information rights requirements</v>
      </c>
      <c r="H41" t="str">
        <v>Sensitivity review risks are recorded, but at a low level in the organisation</v>
      </c>
      <c r="I41" t="str">
        <v>Sensitivity review risks are recorded and escalated to a level capable of making budget decisions, but no mitigations are agreed or continuously under review</v>
      </c>
      <c r="J41" t="str">
        <v>Sensitivity review risks are understood and mitigated to a degree at a level capable of making budget decisions, and are kept up to date</v>
      </c>
      <c r="K41" t="str">
        <v>Sensitivity review risks are fully recognised, at a level that can make decisions on budget, and fully mitigated. Policies and procedures are kept up to date</v>
      </c>
      <c r="L41">
        <v>0</v>
      </c>
      <c r="M41" t="str">
        <v>N/A</v>
      </c>
      <c r="N41">
        <v>0</v>
      </c>
      <c r="O41">
        <v>0</v>
      </c>
      <c r="P41">
        <v>0</v>
      </c>
      <c r="Q41">
        <v>0</v>
      </c>
      <c r="R41">
        <v>0</v>
      </c>
      <c r="X41">
        <v>0</v>
      </c>
      <c r="Y41" t="b">
        <f>OR(Q41=LIsts!$A$2,Q41=LIsts!$A$3)</f>
        <v>0</v>
      </c>
    </row>
    <row r="42" spans="1:25" x14ac:dyDescent="0.35">
      <c r="A42" s="158" t="s">
        <v>517</v>
      </c>
      <c r="B42" s="158" t="str">
        <f t="shared" si="0"/>
        <v>Sensitivity//1.1.4</v>
      </c>
      <c r="C42" t="str">
        <v>1.1.4</v>
      </c>
      <c r="D42" t="str">
        <v>Governance and Capabilities</v>
      </c>
      <c r="E42" t="str">
        <v>Governance</v>
      </c>
      <c r="F42" t="str">
        <v>(1.1.4.) Governance: risk appetite for published material</v>
      </c>
      <c r="G42" t="str">
        <v xml:space="preserve">The risk appetite for published material is not understood </v>
      </c>
      <c r="H42" t="str">
        <v>The risk appetite for published material is only partially understood or assumed</v>
      </c>
      <c r="I42" t="str">
        <v>The risk appetite for published material is recognised</v>
      </c>
      <c r="J42" t="str">
        <v>The risk appetite for published material is understood and agreed</v>
      </c>
      <c r="K42" t="str">
        <v>The risk appetite for published material is fully understood and agreed, and continuously reviewed</v>
      </c>
      <c r="L42">
        <v>0</v>
      </c>
      <c r="M42" t="str">
        <v>N/A</v>
      </c>
      <c r="N42">
        <v>0</v>
      </c>
      <c r="O42">
        <v>0</v>
      </c>
      <c r="P42">
        <v>0</v>
      </c>
      <c r="Q42">
        <v>0</v>
      </c>
      <c r="R42">
        <v>0</v>
      </c>
      <c r="X42">
        <v>0</v>
      </c>
      <c r="Y42" t="b">
        <f>OR(Q42=LIsts!$A$2,Q42=LIsts!$A$3)</f>
        <v>0</v>
      </c>
    </row>
    <row r="43" spans="1:25" x14ac:dyDescent="0.35">
      <c r="A43" s="158" t="s">
        <v>517</v>
      </c>
      <c r="B43" s="158" t="str">
        <f t="shared" si="0"/>
        <v>Sensitivity//1.2.1</v>
      </c>
      <c r="C43" t="str">
        <v>1.2.1</v>
      </c>
      <c r="D43" t="str">
        <v>Governance and Capabilities</v>
      </c>
      <c r="E43" t="str">
        <v>Skills</v>
      </c>
      <c r="F43" t="str">
        <v>(1.2.1.) Skills: to carry out sensitivity reviews</v>
      </c>
      <c r="G43" t="str">
        <v>Lack of ability to carry out sensitivity reviews and redaction in digital records</v>
      </c>
      <c r="H43" t="str">
        <v>Building and defining the skills required for digital record sensitivity review</v>
      </c>
      <c r="I43" t="str">
        <v>Developing skills for digital record sensitivity reviews</v>
      </c>
      <c r="J43" t="str">
        <v>Skilled resources for digital record sensitivity reviews in place and under continuous improvement</v>
      </c>
      <c r="K43" t="str">
        <v>Expert skills for digital record sensitivity reviews are established. Good understanding of the content and types of sensitivities of Departmental records to be transferred to TNA</v>
      </c>
      <c r="L43">
        <v>0</v>
      </c>
      <c r="M43" t="str">
        <v>N/A</v>
      </c>
      <c r="N43">
        <v>0</v>
      </c>
      <c r="O43">
        <v>0</v>
      </c>
      <c r="P43">
        <v>0</v>
      </c>
      <c r="Q43">
        <v>0</v>
      </c>
      <c r="R43">
        <v>0</v>
      </c>
      <c r="X43">
        <v>0</v>
      </c>
      <c r="Y43" t="b">
        <f>OR(Q43=LIsts!$A$2,Q43=LIsts!$A$3)</f>
        <v>0</v>
      </c>
    </row>
    <row r="44" spans="1:25" x14ac:dyDescent="0.35">
      <c r="A44" s="158" t="s">
        <v>517</v>
      </c>
      <c r="B44" s="158" t="str">
        <f t="shared" si="0"/>
        <v>Sensitivity//1.2.2</v>
      </c>
      <c r="C44" t="str">
        <v>1.2.2</v>
      </c>
      <c r="D44" t="str">
        <v>Governance and Capabilities</v>
      </c>
      <c r="E44" t="str">
        <v>Skills</v>
      </c>
      <c r="F44" t="str">
        <v>(1.2.2.) Skills: understanding of legislation</v>
      </c>
      <c r="G44" t="str">
        <v>No understanding of Freedom of Information (FOIA) exemptions or Environmental Information Regulations (EIR) exceptions, nor section 3(4) of the Public Records Act</v>
      </c>
      <c r="H44" t="str">
        <v>Some awareness of FOIA and EIR exemptions and section 3(4) of the PRA</v>
      </c>
      <c r="I44" t="str">
        <v>Improving understanding of FOIA and EIR exemptions and section 3(4) of the PRA and how they apply to Departmental records</v>
      </c>
      <c r="J44" t="str">
        <v>Good knowledge of FOIA and EIR exemptions and section 3(4) of the PRA</v>
      </c>
      <c r="K44" t="str">
        <v>Expert knowledge of FOIA and EIR exemptions and section 3(4) of the PRA and how they apply to Departmental records</v>
      </c>
      <c r="L44">
        <v>0</v>
      </c>
      <c r="M44" t="str">
        <v>N/A</v>
      </c>
      <c r="N44">
        <v>0</v>
      </c>
      <c r="O44">
        <v>0</v>
      </c>
      <c r="P44">
        <v>0</v>
      </c>
      <c r="Q44">
        <v>0</v>
      </c>
      <c r="R44">
        <v>0</v>
      </c>
      <c r="X44">
        <v>0</v>
      </c>
      <c r="Y44" t="b">
        <f>OR(Q44=LIsts!$A$2,Q44=LIsts!$A$3)</f>
        <v>0</v>
      </c>
    </row>
    <row r="45" spans="1:25" x14ac:dyDescent="0.35">
      <c r="A45" s="158" t="s">
        <v>517</v>
      </c>
      <c r="B45" s="158" t="str">
        <f t="shared" si="0"/>
        <v>Sensitivity//1.2.3</v>
      </c>
      <c r="C45" t="str">
        <v>1.2.3</v>
      </c>
      <c r="D45" t="str">
        <v>Governance and Capabilities</v>
      </c>
      <c r="E45" t="str">
        <v>Skills</v>
      </c>
      <c r="F45" t="str">
        <v>(1.2.3.) Skills: knowledge transfer</v>
      </c>
      <c r="G45" t="str">
        <v>No knowledge transfer within the records review team, nor subject matter expertise (applicable to sensitivities within Departmental records and the information rights landscape)</v>
      </c>
      <c r="H45" t="str">
        <v>Knowledge transfer in the records team is ad hoc and subject matter expertise is not embedded</v>
      </c>
      <c r="I45" t="str">
        <v>Knowledge transfer in the records team happens, although not systematically. Subject matter expertise is maintained to a degree. Processes are in place but not always followed</v>
      </c>
      <c r="J45" t="str">
        <v>Knowledge transfer in the records team is systematic and a process is in place to maintain subject matter expertise to achieve consistency</v>
      </c>
      <c r="K45" t="str">
        <v>Proactive and regular knowledge transfer. Subject matter expertise, knowledge and access is up to date, and reflective of Departmental functions for sensitivity review consistency</v>
      </c>
      <c r="L45">
        <v>0</v>
      </c>
      <c r="M45" t="str">
        <v>N/A</v>
      </c>
      <c r="N45">
        <v>0</v>
      </c>
      <c r="O45">
        <v>0</v>
      </c>
      <c r="P45">
        <v>0</v>
      </c>
      <c r="Q45">
        <v>0</v>
      </c>
      <c r="R45">
        <v>0</v>
      </c>
      <c r="X45">
        <v>0</v>
      </c>
      <c r="Y45" t="b">
        <f>OR(Q45=LIsts!$A$2,Q45=LIsts!$A$3)</f>
        <v>0</v>
      </c>
    </row>
    <row r="46" spans="1:25" x14ac:dyDescent="0.35">
      <c r="A46" s="158" t="s">
        <v>517</v>
      </c>
      <c r="B46" s="158" t="str">
        <f t="shared" si="0"/>
        <v>Sensitivity//1.3.1</v>
      </c>
      <c r="C46" t="str">
        <v>1.3.1</v>
      </c>
      <c r="D46" t="str">
        <v>Governance and Capabilities</v>
      </c>
      <c r="E46" t="str">
        <v>Technical capabilities</v>
      </c>
      <c r="F46" t="str">
        <v>(1.3.1.) Technical capabilities: access to records</v>
      </c>
      <c r="G46" t="str">
        <v>Sensitivity review work is hampered by an inability to access sensitive records content and understand their context</v>
      </c>
      <c r="H46" t="str">
        <v>Access to a few sensitive records is gained, although there are significant technical constraints to access content and understand context</v>
      </c>
      <c r="I46" t="str">
        <v>Access to some sensitive records is gained, with some technical support and records team techniques enabling access and an understanding of context</v>
      </c>
      <c r="J46" t="str">
        <v xml:space="preserve">Most sensitive record content and context can be accessed, with readily available technical support and proven records team techniques. </v>
      </c>
      <c r="K46" t="str">
        <v>All sensitive record content and context can be accessed by the review team, as permissions and password issues have been overcome</v>
      </c>
      <c r="L46">
        <v>0</v>
      </c>
      <c r="M46" t="str">
        <v>N/A</v>
      </c>
      <c r="N46">
        <v>0</v>
      </c>
      <c r="O46">
        <v>0</v>
      </c>
      <c r="P46">
        <v>0</v>
      </c>
      <c r="Q46">
        <v>0</v>
      </c>
      <c r="R46">
        <v>0</v>
      </c>
      <c r="X46">
        <v>0</v>
      </c>
      <c r="Y46" t="b">
        <f>OR(Q46=LIsts!$A$2,Q46=LIsts!$A$3)</f>
        <v>0</v>
      </c>
    </row>
    <row r="47" spans="1:25" x14ac:dyDescent="0.35">
      <c r="A47" s="158" t="s">
        <v>517</v>
      </c>
      <c r="B47" s="158" t="str">
        <f t="shared" si="0"/>
        <v>Sensitivity//1.3.2</v>
      </c>
      <c r="C47" t="str">
        <v>1.3.2</v>
      </c>
      <c r="D47" t="str">
        <v>Governance and Capabilities</v>
      </c>
      <c r="E47" t="str">
        <v>Technical capabilities</v>
      </c>
      <c r="F47" t="str">
        <v>(1.3.2.) Technical capabilities: redaction tools</v>
      </c>
      <c r="G47" t="str">
        <v>No redaction tools are available to use</v>
      </c>
      <c r="H47" t="str">
        <v>Simple manual redaction tools (such as Adobe) are accessible and in use</v>
      </c>
      <c r="I47" t="str">
        <v>Semi-automated redaction tooling is used and there are ad hoc processes to keep these tools up to date</v>
      </c>
      <c r="J47" t="str">
        <v>Redaction tooling is in place which means that over half of redaction processes are automated</v>
      </c>
      <c r="K47" t="str">
        <v>Routine 'smart' redaction tooling is in place, which removes most manual intervention. Processes are in place to continuously update and improve</v>
      </c>
      <c r="L47">
        <v>0</v>
      </c>
      <c r="M47" t="str">
        <v>N/A</v>
      </c>
      <c r="N47">
        <v>0</v>
      </c>
      <c r="O47">
        <v>0</v>
      </c>
      <c r="P47">
        <v>0</v>
      </c>
      <c r="Q47">
        <v>0</v>
      </c>
      <c r="R47">
        <v>0</v>
      </c>
      <c r="X47">
        <v>0</v>
      </c>
      <c r="Y47" t="b">
        <f>OR(Q47=LIsts!$A$2,Q47=LIsts!$A$3)</f>
        <v>0</v>
      </c>
    </row>
    <row r="48" spans="1:25" x14ac:dyDescent="0.35">
      <c r="A48" s="158" t="s">
        <v>517</v>
      </c>
      <c r="B48" s="158" t="str">
        <f t="shared" si="0"/>
        <v>Sensitivity//1.3.3</v>
      </c>
      <c r="C48" t="str">
        <v>1.3.3</v>
      </c>
      <c r="D48" t="str">
        <v>Governance and Capabilities</v>
      </c>
      <c r="E48" t="str">
        <v>Technical capabilities</v>
      </c>
      <c r="F48" t="str">
        <v>(1.3.3.) Technical capabilities: automation and workflows</v>
      </c>
      <c r="G48" t="str">
        <v>No automated tools are available to flag potential sensitivities in content</v>
      </c>
      <c r="H48" t="str">
        <v>Some automation or workflow management tools in use</v>
      </c>
      <c r="I48" t="str">
        <v>Moderate use of tools or automated processes</v>
      </c>
      <c r="J48" t="str">
        <v>Tools used within workflow and some flow of data between tools</v>
      </c>
      <c r="K48" t="str">
        <v>Fully integrated workflows to flag sensitive content, combining automation and user interfaces</v>
      </c>
      <c r="L48">
        <v>0</v>
      </c>
      <c r="M48" t="str">
        <v>N/A</v>
      </c>
      <c r="N48">
        <v>0</v>
      </c>
      <c r="O48">
        <v>0</v>
      </c>
      <c r="P48">
        <v>0</v>
      </c>
      <c r="Q48">
        <v>0</v>
      </c>
      <c r="R48">
        <v>0</v>
      </c>
      <c r="X48">
        <v>0</v>
      </c>
      <c r="Y48" t="b">
        <f>OR(Q48=LIsts!$A$2,Q48=LIsts!$A$3)</f>
        <v>0</v>
      </c>
    </row>
    <row r="49" spans="1:25" x14ac:dyDescent="0.35">
      <c r="A49" s="158" t="s">
        <v>517</v>
      </c>
      <c r="B49" s="158" t="str">
        <f t="shared" si="0"/>
        <v>Sensitivity//1.3.4</v>
      </c>
      <c r="C49" t="str">
        <v>1.3.4</v>
      </c>
      <c r="D49" t="str">
        <v>Governance and Capabilities</v>
      </c>
      <c r="E49" t="str">
        <v>Technical capabilities</v>
      </c>
      <c r="F49" t="str">
        <v>(1.3.4.) Technical capabilities: data analysis</v>
      </c>
      <c r="G49" t="str">
        <v>No capability to perform data analysis of records</v>
      </c>
      <c r="H49" t="str">
        <v>Some capability to perform analysis of document metadata</v>
      </c>
      <c r="I49" t="str">
        <v>Some capability to perform analysis of record content and metadata to enhance knowledge of a collection</v>
      </c>
      <c r="J49" t="str">
        <v>Systematic analysis of content and metadata for insight to enhance knowledge and aid decision making</v>
      </c>
      <c r="K49" t="str">
        <v>Analysis of content and metadata integrated into record management workflows. Processes are in place to continuously update and improve</v>
      </c>
      <c r="L49">
        <v>0</v>
      </c>
      <c r="M49" t="str">
        <v>N/A</v>
      </c>
      <c r="N49">
        <v>0</v>
      </c>
      <c r="O49">
        <v>0</v>
      </c>
      <c r="P49">
        <v>0</v>
      </c>
      <c r="Q49">
        <v>0</v>
      </c>
      <c r="R49">
        <v>0</v>
      </c>
      <c r="X49">
        <v>0</v>
      </c>
      <c r="Y49" t="b">
        <f>OR(Q49=LIsts!$A$2,Q49=LIsts!$A$3)</f>
        <v>0</v>
      </c>
    </row>
    <row r="50" spans="1:25" x14ac:dyDescent="0.35">
      <c r="A50" s="158" t="s">
        <v>517</v>
      </c>
      <c r="B50" s="158" t="str">
        <f t="shared" si="0"/>
        <v>Sensitivity//1.3.5</v>
      </c>
      <c r="C50" t="str">
        <v>1.3.5</v>
      </c>
      <c r="D50" t="str">
        <v>Governance and Capabilities</v>
      </c>
      <c r="E50" t="str">
        <v>Technical capabilities</v>
      </c>
      <c r="F50" t="str">
        <v>(1.3.5.) Technical capabilities: understanding of Artificial Intelligence (AI)</v>
      </c>
      <c r="G50" t="str">
        <v>No understanding of AI or its potential in records management. No senior management buy in</v>
      </c>
      <c r="H50" t="str">
        <v>Some understanding of potential of AI, but not underlying concepts, in terms of capability and impacts on records management</v>
      </c>
      <c r="I50" t="str">
        <v>Good understanding of potential of AI, and some of the underlying concepts</v>
      </c>
      <c r="J50" t="str">
        <v>Good understanding of different types of AI and how they can be applied to particular tasks to support records management</v>
      </c>
      <c r="K50" t="str">
        <v>Strong enough understanding of AI to architect or design records management workflow incorporating AI appropriately. Knowledge is up to date and regularly reviewed</v>
      </c>
      <c r="L50">
        <v>0</v>
      </c>
      <c r="M50" t="str">
        <v>N/A</v>
      </c>
      <c r="N50">
        <v>0</v>
      </c>
      <c r="O50">
        <v>0</v>
      </c>
      <c r="P50">
        <v>0</v>
      </c>
      <c r="Q50">
        <v>0</v>
      </c>
      <c r="R50">
        <v>0</v>
      </c>
      <c r="X50">
        <v>0</v>
      </c>
      <c r="Y50" t="b">
        <f>OR(Q50=LIsts!$A$2,Q50=LIsts!$A$3)</f>
        <v>0</v>
      </c>
    </row>
    <row r="51" spans="1:25" x14ac:dyDescent="0.35">
      <c r="A51" s="158" t="s">
        <v>517</v>
      </c>
      <c r="B51" s="158" t="str">
        <f t="shared" si="0"/>
        <v>Sensitivity//1.3.6</v>
      </c>
      <c r="C51" t="str">
        <v>1.3.6</v>
      </c>
      <c r="D51" t="str">
        <v>Governance and Capabilities</v>
      </c>
      <c r="E51" t="str">
        <v>Technical capabilities</v>
      </c>
      <c r="F51" t="str">
        <v>(1.3.6.) Technical capabilities: use of AI</v>
      </c>
      <c r="G51" t="str">
        <v>No use of AI or other data driven approaches to flag multiple sensitivities in records for review</v>
      </c>
      <c r="H51" t="str">
        <v>Plans are in place to pilot AI to flag multiple sensitivities in records</v>
      </c>
      <c r="I51" t="str">
        <v>Pilots have been conducted to use AI to flag multiple sensitivities in records</v>
      </c>
      <c r="J51" t="str">
        <v>AI is being used effectively to flag multiple sensitivities in records with appropriate human-in-the-loop controls and processes</v>
      </c>
      <c r="K51" t="str">
        <v>Mature experience of using effective AI and other data driven approaches to flag multiple sensitivities in records, with appropriate human-in-the-loop controls over a number of years of transfers</v>
      </c>
      <c r="L51">
        <v>0</v>
      </c>
      <c r="M51" t="str">
        <v>N/A</v>
      </c>
      <c r="N51">
        <v>0</v>
      </c>
      <c r="O51">
        <v>0</v>
      </c>
      <c r="P51">
        <v>0</v>
      </c>
      <c r="Q51">
        <v>0</v>
      </c>
      <c r="R51">
        <v>0</v>
      </c>
      <c r="X51">
        <v>0</v>
      </c>
      <c r="Y51" t="b">
        <f>OR(Q51=LIsts!$A$2,Q51=LIsts!$A$3)</f>
        <v>0</v>
      </c>
    </row>
    <row r="52" spans="1:25" x14ac:dyDescent="0.35">
      <c r="A52" s="158" t="s">
        <v>517</v>
      </c>
      <c r="B52" s="158" t="str">
        <f t="shared" si="0"/>
        <v>Sensitivity//1.4.1</v>
      </c>
      <c r="C52" t="str">
        <v>1.4.1</v>
      </c>
      <c r="D52" t="str">
        <v>Governance and Capabilities</v>
      </c>
      <c r="E52" t="str">
        <v>Capacity</v>
      </c>
      <c r="F52" t="str">
        <v>(1.4.1.) Capacity: budget</v>
      </c>
      <c r="G52" t="str">
        <v>No dedicated budget and no engagement with senior management on budget requirements</v>
      </c>
      <c r="H52" t="str">
        <v>Building business case and plan for budget and resources</v>
      </c>
      <c r="I52" t="str">
        <v>Budget is allocated and planning in place for sensitivity review resources</v>
      </c>
      <c r="J52" t="str">
        <v>Resources are allocated. There is investment in sensitivity review infrastructure and an acknowledgement of the need for continuous improvement</v>
      </c>
      <c r="K52" t="str">
        <v>Strategic budgeting and resourcing for sensitivity review is secure and ongoing</v>
      </c>
      <c r="L52">
        <v>0</v>
      </c>
      <c r="M52" t="str">
        <v>N/A</v>
      </c>
      <c r="N52">
        <v>0</v>
      </c>
      <c r="O52">
        <v>0</v>
      </c>
      <c r="P52">
        <v>0</v>
      </c>
      <c r="Q52">
        <v>0</v>
      </c>
      <c r="R52">
        <v>0</v>
      </c>
      <c r="X52">
        <v>0</v>
      </c>
      <c r="Y52" t="b">
        <f>OR(Q52=LIsts!$A$2,Q52=LIsts!$A$3)</f>
        <v>0</v>
      </c>
    </row>
    <row r="53" spans="1:25" x14ac:dyDescent="0.35">
      <c r="A53" s="158" t="s">
        <v>517</v>
      </c>
      <c r="B53" s="158" t="str">
        <f t="shared" si="0"/>
        <v>Sensitivity//1.4.2</v>
      </c>
      <c r="C53" t="str">
        <v>1.4.2</v>
      </c>
      <c r="D53" t="str">
        <v>Governance and Capabilities</v>
      </c>
      <c r="E53" t="str">
        <v>Capacity</v>
      </c>
      <c r="F53" t="str">
        <v>(1.4.2.) Capacity: senior management engagement on budget and resource needs</v>
      </c>
      <c r="G53" t="str">
        <v>No communication with senior management about the unique requirements and strategic planning needed for digital record sensitivity review. No understanding of statutory responsibilities</v>
      </c>
      <c r="H53" t="str">
        <v>Communication with senior management has begun, although there is little appreciation of the strategic requirements for digital sensitivity review. Risk to information rights and Public Records Act compliance is not appreciated</v>
      </c>
      <c r="I53" t="str">
        <v>Senior management are aware of the strategic requirements for digital sensitivity review</v>
      </c>
      <c r="J53" t="str">
        <v>Senior management understand and endorse strategic requirements for digital sensitivity review, although funding constraints limit full support</v>
      </c>
      <c r="K53" t="str">
        <v>Senior managers fully approve and support the requirements of a funded digital sensitivity review programme, with continuous review in place</v>
      </c>
      <c r="L53">
        <v>0</v>
      </c>
      <c r="M53" t="str">
        <v>N/A</v>
      </c>
      <c r="N53">
        <v>0</v>
      </c>
      <c r="O53">
        <v>0</v>
      </c>
      <c r="P53">
        <v>0</v>
      </c>
      <c r="Q53">
        <v>0</v>
      </c>
      <c r="R53">
        <v>0</v>
      </c>
      <c r="X53">
        <v>0</v>
      </c>
      <c r="Y53" t="b">
        <f>OR(Q53=LIsts!$A$2,Q53=LIsts!$A$3)</f>
        <v>0</v>
      </c>
    </row>
    <row r="54" spans="1:25" x14ac:dyDescent="0.35">
      <c r="A54" s="158" t="s">
        <v>517</v>
      </c>
      <c r="B54" s="158" t="str">
        <f t="shared" si="0"/>
        <v>Sensitivity//1.4.3</v>
      </c>
      <c r="C54" t="str">
        <v>1.4.3</v>
      </c>
      <c r="D54" t="str">
        <v>Governance and Capabilities</v>
      </c>
      <c r="E54" t="str">
        <v>Capacity</v>
      </c>
      <c r="F54" t="str">
        <v>(1.4.3.) Capacity: level of activity</v>
      </c>
      <c r="G54" t="str">
        <v>No resource exists to carry out any digital sensitivity review work</v>
      </c>
      <c r="H54" t="str">
        <v>Very limited resource is available to carry out digital sensitivity review work</v>
      </c>
      <c r="I54" t="str">
        <v xml:space="preserve">Some dedicated resource is allocated to digital sensitivity review, but it falls short of enabling the organisation to run to schedule and achieve  statutory compliance </v>
      </c>
      <c r="J54" t="str">
        <v>Digital sensitivity review work is well resourced and is on schedule or only a year or two behind schedule</v>
      </c>
      <c r="K54" t="str">
        <v>Sensitivity review work is fully resourced and running to schedule or ahead of schedule</v>
      </c>
      <c r="L54">
        <v>0</v>
      </c>
      <c r="M54" t="str">
        <v>N/A</v>
      </c>
      <c r="N54">
        <v>0</v>
      </c>
      <c r="O54">
        <v>0</v>
      </c>
      <c r="P54">
        <v>0</v>
      </c>
      <c r="Q54">
        <v>0</v>
      </c>
      <c r="R54">
        <v>0</v>
      </c>
      <c r="X54">
        <v>0</v>
      </c>
      <c r="Y54" t="b">
        <f>OR(Q54=LIsts!$A$2,Q54=LIsts!$A$3)</f>
        <v>0</v>
      </c>
    </row>
    <row r="55" spans="1:25" x14ac:dyDescent="0.35">
      <c r="A55" s="158" t="s">
        <v>517</v>
      </c>
      <c r="B55" s="158" t="str">
        <f t="shared" si="0"/>
        <v>Sensitivity//1.4.4</v>
      </c>
      <c r="C55" t="str">
        <v>1.4.4</v>
      </c>
      <c r="D55" t="str">
        <v>Governance and Capabilities</v>
      </c>
      <c r="E55" t="str">
        <v>Capacity</v>
      </c>
      <c r="F55" t="str">
        <v>(1.4.4.) Capacity: problem solving</v>
      </c>
      <c r="G55" t="str">
        <v>Where insufficient resourcing and funding cannot be obtained, there has been no problem solving or planning for the best sensitivity review delivery in the circumstances. No engagement with TNA to assist with problem solving</v>
      </c>
      <c r="H55" t="str">
        <v>Where funding or resource has been requested but is not available, limited risk assessment and problem solving has taken place, with no sensitivity review options to consider</v>
      </c>
      <c r="I55" t="str">
        <v>Where funding or resource has been requested but is not available, some risk assessment and problem solving has taken place, resulting in sensitivity review solutions to be considered</v>
      </c>
      <c r="J55" t="str">
        <v>Where funding or resource has been requested but is not available, risk assessment and problem solving has resulted in a less than good digital sensitivity review solution</v>
      </c>
      <c r="K55" t="str">
        <v xml:space="preserve">Where funding or resource has been requested but is not available, full risk assessment and problem solving activity is complete and the best possible digital sensitivity review solution enacted </v>
      </c>
      <c r="L55">
        <v>0</v>
      </c>
      <c r="M55" t="str">
        <v>N/A</v>
      </c>
      <c r="N55">
        <v>0</v>
      </c>
      <c r="O55">
        <v>0</v>
      </c>
      <c r="P55">
        <v>0</v>
      </c>
      <c r="Q55">
        <v>0</v>
      </c>
      <c r="R55">
        <v>0</v>
      </c>
      <c r="X55">
        <v>0</v>
      </c>
      <c r="Y55" t="b">
        <f>OR(Q55=LIsts!$A$2,Q55=LIsts!$A$3)</f>
        <v>0</v>
      </c>
    </row>
    <row r="56" spans="1:25" x14ac:dyDescent="0.35">
      <c r="A56" s="158" t="s">
        <v>517</v>
      </c>
      <c r="B56" s="158" t="str">
        <f t="shared" si="0"/>
        <v>Sensitivity//2.1.1</v>
      </c>
      <c r="C56" t="str">
        <v>2.1.1</v>
      </c>
      <c r="D56" t="str">
        <v>Methodology</v>
      </c>
      <c r="E56" t="str">
        <v>Methodology</v>
      </c>
      <c r="F56" t="str">
        <v>(2.1.1.) Methodology</v>
      </c>
      <c r="G56" t="str">
        <v>No defined methodology for digital record sensitivity reviews exists</v>
      </c>
      <c r="H56" t="str">
        <v>Developing a methodology for digital record sensitivity reviews. Attempts to retrofit paper-based approaches onto digital records</v>
      </c>
      <c r="I56" t="str">
        <v>Refining methodology, which is shared and used by sensitivity reviewers</v>
      </c>
      <c r="J56" t="str">
        <v>A mature methodology exists, which is published internally and is adhered to by sensitivity reviewers</v>
      </c>
      <c r="K56" t="str">
        <v>A robust, scalable methodology exists, which is reviewed annually. It is continuously in use and improved upon by sensitivity reviewers</v>
      </c>
      <c r="L56">
        <v>0</v>
      </c>
      <c r="M56" t="str">
        <v>N/A</v>
      </c>
      <c r="N56">
        <v>0</v>
      </c>
      <c r="O56">
        <v>0</v>
      </c>
      <c r="P56">
        <v>0</v>
      </c>
      <c r="Q56">
        <v>0</v>
      </c>
      <c r="R56">
        <v>0</v>
      </c>
      <c r="X56">
        <v>0</v>
      </c>
      <c r="Y56" t="b">
        <f>OR(Q56=LIsts!$A$2,Q56=LIsts!$A$3)</f>
        <v>0</v>
      </c>
    </row>
    <row r="57" spans="1:25" x14ac:dyDescent="0.35">
      <c r="A57" s="158" t="s">
        <v>517</v>
      </c>
      <c r="B57" s="158" t="str">
        <f t="shared" si="0"/>
        <v>Sensitivity//2.1.2</v>
      </c>
      <c r="C57" t="str">
        <v>2.1.2</v>
      </c>
      <c r="D57" t="str">
        <v>Methodology</v>
      </c>
      <c r="E57" t="str">
        <v>Sensitivity review carried out</v>
      </c>
      <c r="F57" t="str">
        <v>(2.1.2.) Sensitivity review carried out</v>
      </c>
      <c r="G57" t="str">
        <v xml:space="preserve">No records are reviewed for sensitivity, and no open or closed status applied in relation to FOI, EIR and PRA exemptions and regulations </v>
      </c>
      <c r="H57" t="str">
        <v>Up to 25% of records requiring sensitivity review are carried out and ascribed as open or closed in accordance with FOI, EIR and PRA exemptions and regulations</v>
      </c>
      <c r="I57" t="str">
        <v>Up to 50% of records requiring sensitivity review are carried out and ascribed as open or closed in accordance with FOI, EIR and PRA exemptions and regulations</v>
      </c>
      <c r="J57" t="str">
        <v>Up to 75% of records requiring sensitivity review are carried out and ascribed as open or closed in accordance with FOI, EIR and PRA exemptions and regulations</v>
      </c>
      <c r="K57" t="str">
        <v>All records requiring sensitivity review are carried out and all are ascribed as open or closed in accordance with FOI, EIR and PRA exemptions and regulations</v>
      </c>
      <c r="L57">
        <v>0</v>
      </c>
      <c r="M57" t="str">
        <v>N/A</v>
      </c>
      <c r="N57">
        <v>0</v>
      </c>
      <c r="O57">
        <v>0</v>
      </c>
      <c r="P57">
        <v>0</v>
      </c>
      <c r="Q57">
        <v>0</v>
      </c>
      <c r="R57">
        <v>0</v>
      </c>
      <c r="X57">
        <v>0</v>
      </c>
      <c r="Y57" t="b">
        <f>OR(Q57=LIsts!$A$2,Q57=LIsts!$A$3)</f>
        <v>0</v>
      </c>
    </row>
    <row r="58" spans="1:25" x14ac:dyDescent="0.35">
      <c r="A58" s="158" t="s">
        <v>517</v>
      </c>
      <c r="B58" s="158" t="str">
        <f t="shared" si="0"/>
        <v>Sensitivity//2.1.3</v>
      </c>
      <c r="C58" t="str">
        <v>2.1.3</v>
      </c>
      <c r="D58" t="str">
        <v>Methodology</v>
      </c>
      <c r="E58" t="str">
        <v>Classification</v>
      </c>
      <c r="F58" t="str">
        <v>(2.1.3.) Classification</v>
      </c>
      <c r="G58" t="str">
        <v>There is no adoption of the Government Security Classifications Policy (GSCP) across the Information Management (IM) environment and no plans to do so. No classification or re-classification of records is carried out as part of the sensitivity review process</v>
      </c>
      <c r="H58" t="str">
        <v>Has plans to adopt the GSCP but has not done so yet. Limited classification or re-classification of records is carried out as part of the sensitivity review process, but without reference to the GSCP and information rights legislation</v>
      </c>
      <c r="I58" t="str">
        <v>Adopts the GSCP in some areas (for instance, email and case management systems) but not everywhere. Some classification or re-classification of records is carried out as part of the sensitivity review process, with reference to the GSCP and information rights legislation</v>
      </c>
      <c r="J58" t="str">
        <v>Adopts the GSCP across the main IM environment (M365 or Google). Classification or re-classification of most records is carried out as part of the sensitivity review process, with reference to the GSCP and information rights legislation</v>
      </c>
      <c r="K58" t="str">
        <v>Adopts the GSCP across the whole IM environment. The classification and re-classification of all records for sensitivity review is fully considered, using the GSCP and information rights legislation</v>
      </c>
      <c r="L58">
        <v>0</v>
      </c>
      <c r="M58" t="str">
        <v>N/A</v>
      </c>
      <c r="N58">
        <v>0</v>
      </c>
      <c r="O58">
        <v>0</v>
      </c>
      <c r="P58">
        <v>0</v>
      </c>
      <c r="Q58">
        <v>0</v>
      </c>
      <c r="R58">
        <v>0</v>
      </c>
      <c r="X58">
        <v>0</v>
      </c>
      <c r="Y58" t="b">
        <f>OR(Q58=LIsts!$A$2,Q58=LIsts!$A$3)</f>
        <v>0</v>
      </c>
    </row>
    <row r="59" spans="1:25" x14ac:dyDescent="0.35">
      <c r="A59" s="158" t="s">
        <v>517</v>
      </c>
      <c r="B59" s="158" t="str">
        <f t="shared" si="0"/>
        <v>Sensitivity//2.1.4</v>
      </c>
      <c r="C59" t="str">
        <v>2.1.4</v>
      </c>
      <c r="D59" t="str">
        <v>Methodology</v>
      </c>
      <c r="E59" t="str">
        <v>Redaction</v>
      </c>
      <c r="F59" t="str">
        <v>(2.1.4.) Redaction</v>
      </c>
      <c r="G59" t="str">
        <v>No redaction work is carried out when it is required</v>
      </c>
      <c r="H59" t="str">
        <v>Some ad hoc redaction is applied when it is required</v>
      </c>
      <c r="I59" t="str">
        <v xml:space="preserve">Redaction is regularly applied when it is required, following TNA redaction toolkit methods, although this is not defined in policy or guidance  </v>
      </c>
      <c r="J59" t="str">
        <v>Redaction policy, guidance and  processes are often applied and documented</v>
      </c>
      <c r="K59" t="str">
        <v>Redaction policy and guidance exists and is fully applied when it is required, with full documentation. There are regular reviews, with learning applied</v>
      </c>
      <c r="L59">
        <v>0</v>
      </c>
      <c r="M59" t="str">
        <v>N/A</v>
      </c>
      <c r="N59">
        <v>0</v>
      </c>
      <c r="O59">
        <v>0</v>
      </c>
      <c r="P59">
        <v>0</v>
      </c>
      <c r="Q59">
        <v>0</v>
      </c>
      <c r="R59">
        <v>0</v>
      </c>
      <c r="X59">
        <v>0</v>
      </c>
      <c r="Y59" t="b">
        <f>OR(Q59=LIsts!$A$2,Q59=LIsts!$A$3)</f>
        <v>0</v>
      </c>
    </row>
    <row r="60" spans="1:25" x14ac:dyDescent="0.35">
      <c r="A60" s="158" t="s">
        <v>517</v>
      </c>
      <c r="B60" s="158" t="str">
        <f t="shared" si="0"/>
        <v>Sensitivity//2.1.5</v>
      </c>
      <c r="C60" t="str">
        <v>2.1.5</v>
      </c>
      <c r="D60" t="str">
        <v>Methodology</v>
      </c>
      <c r="E60" t="str">
        <v>Closure</v>
      </c>
      <c r="F60" t="str">
        <v>(2.1.5.) Closure</v>
      </c>
      <c r="G60" t="str">
        <v xml:space="preserve">There is no policy or methodology on how closure periods are applied   </v>
      </c>
      <c r="H60" t="str">
        <v>There is no policy or methodology on how closure periods are applied, but some common knowledge is practiced</v>
      </c>
      <c r="I60" t="str">
        <v>Closure periods are applied for regularly, although policy and / or guidance is not in place.</v>
      </c>
      <c r="J60" t="str">
        <v>Closure periods are referenced in internal policy and / or guidance, so some consistency is applied</v>
      </c>
      <c r="K60" t="str">
        <v>Sensitivity review policy and / or guidance exists with closure periods fully explained. There are regular reviews, with learning applied</v>
      </c>
      <c r="L60">
        <v>0</v>
      </c>
      <c r="M60" t="str">
        <v>N/A</v>
      </c>
      <c r="N60">
        <v>0</v>
      </c>
      <c r="O60">
        <v>0</v>
      </c>
      <c r="P60">
        <v>0</v>
      </c>
      <c r="Q60">
        <v>0</v>
      </c>
      <c r="R60">
        <v>0</v>
      </c>
      <c r="X60">
        <v>0</v>
      </c>
      <c r="Y60" t="b">
        <f>OR(Q60=LIsts!$A$2,Q60=LIsts!$A$3)</f>
        <v>0</v>
      </c>
    </row>
    <row r="61" spans="1:25" x14ac:dyDescent="0.35">
      <c r="A61" s="158" t="s">
        <v>517</v>
      </c>
      <c r="B61" s="158" t="str">
        <f t="shared" si="0"/>
        <v>Sensitivity//2.1.6</v>
      </c>
      <c r="C61" t="str">
        <v>2.1.6</v>
      </c>
      <c r="D61" t="str">
        <v>Methodology</v>
      </c>
      <c r="E61" t="str">
        <v>Retention and closure applications</v>
      </c>
      <c r="F61" t="str">
        <v>(2.1.6.) Retention and closure applications</v>
      </c>
      <c r="G61" t="str">
        <v>No applications for retention or closure are made to the Advisory Council on National Records and Archives (ACNRA), and therefore non-compliance with the PRA is not highlighted</v>
      </c>
      <c r="H61" t="str">
        <v>Applications for retention and closure to the ACNRA are not consistent and learning from responses is not acted upon</v>
      </c>
      <c r="I61" t="str">
        <v>Applications for retention and closure are sometimes made to the ACNRA and their responses acted upon</v>
      </c>
      <c r="J61" t="str">
        <v>Applications for retention and closure are often made to the ACNRA and their responses acted upon</v>
      </c>
      <c r="K61" t="str">
        <v>Applications for retention and closure are regularly made to the ACNRA and their response complied with in full</v>
      </c>
      <c r="L61">
        <v>0</v>
      </c>
      <c r="M61" t="str">
        <v>N/A</v>
      </c>
      <c r="N61">
        <v>0</v>
      </c>
      <c r="O61">
        <v>0</v>
      </c>
      <c r="P61">
        <v>0</v>
      </c>
      <c r="Q61">
        <v>0</v>
      </c>
      <c r="R61">
        <v>0</v>
      </c>
      <c r="X61">
        <v>0</v>
      </c>
      <c r="Y61" t="b">
        <f>OR(Q61=LIsts!$A$2,Q61=LIsts!$A$3)</f>
        <v>0</v>
      </c>
    </row>
    <row r="62" spans="1:25" x14ac:dyDescent="0.35">
      <c r="A62" s="158" t="s">
        <v>517</v>
      </c>
      <c r="B62" s="158" t="str">
        <f t="shared" si="0"/>
        <v>Sensitivity//2.1.7</v>
      </c>
      <c r="C62" t="str">
        <v>2.1.7</v>
      </c>
      <c r="D62" t="str">
        <v>Methodology</v>
      </c>
      <c r="E62" t="str">
        <v>Record of the extent of retained records</v>
      </c>
      <c r="F62" t="str">
        <v>(2.1.7.) Record of the extent of retained records</v>
      </c>
      <c r="G62" t="str">
        <v>Where over 20 year old records are retained, there is no register of the extent of the records and reason for retention. Also, no record of known information rights risks relating to the retained records</v>
      </c>
      <c r="H62" t="str">
        <v>Where over 20 year old records are retained, there is some knowledge of the extent of the records and reason for retention, but this is not written down</v>
      </c>
      <c r="I62" t="str">
        <v>Where over 20 year old records are retained, there is a partial register of the extent of the records and reason for retention. Retention instruments are filed</v>
      </c>
      <c r="J62" t="str">
        <v>Where over 20 year old records are retained, there is a register of most of the records and the reason for retention. Retention instruments are retained and reviewed</v>
      </c>
      <c r="K62" t="str">
        <v>Where over 20 year old records are retained, there is a full register of the extent of the records and reason for retention. Retention instruments are retained and regularly reviewed</v>
      </c>
      <c r="L62">
        <v>0</v>
      </c>
      <c r="M62" t="str">
        <v>N/A</v>
      </c>
      <c r="N62">
        <v>0</v>
      </c>
      <c r="O62">
        <v>0</v>
      </c>
      <c r="P62">
        <v>0</v>
      </c>
      <c r="Q62">
        <v>0</v>
      </c>
      <c r="R62">
        <v>0</v>
      </c>
      <c r="X62">
        <v>0</v>
      </c>
      <c r="Y62" t="b">
        <f>OR(Q62=LIsts!$A$2,Q62=LIsts!$A$3)</f>
        <v>0</v>
      </c>
    </row>
    <row r="63" spans="1:25" x14ac:dyDescent="0.35">
      <c r="A63" s="158" t="s">
        <v>517</v>
      </c>
      <c r="B63" s="158" t="str">
        <f t="shared" si="0"/>
        <v>Sensitivity//2.1.8</v>
      </c>
      <c r="C63" t="str">
        <v>2.1.8</v>
      </c>
      <c r="D63" t="str">
        <v>Methodology</v>
      </c>
      <c r="E63" t="str">
        <v>Storage</v>
      </c>
      <c r="F63" t="str">
        <v>(2.1.8.) Storage</v>
      </c>
      <c r="G63" t="str">
        <v>No dedicated locations are identified to store retained digital records</v>
      </c>
      <c r="H63" t="str">
        <v>Dedicated storage locations are identified, but are not routinely used</v>
      </c>
      <c r="I63" t="str">
        <v>Dedicated storage locations are used for retained records, although digital files need to be organised better</v>
      </c>
      <c r="J63" t="str">
        <v>Dedicated storage locations are used and a methodical process exists for organising retained records</v>
      </c>
      <c r="K63" t="str">
        <v>An effective and efficient long term digital file store is in place and retained records are kept in good order</v>
      </c>
      <c r="L63">
        <v>0</v>
      </c>
      <c r="M63" t="str">
        <v>N/A</v>
      </c>
      <c r="N63">
        <v>0</v>
      </c>
      <c r="O63">
        <v>0</v>
      </c>
      <c r="P63">
        <v>0</v>
      </c>
      <c r="Q63">
        <v>0</v>
      </c>
      <c r="R63">
        <v>0</v>
      </c>
      <c r="X63">
        <v>0</v>
      </c>
      <c r="Y63" t="b">
        <f>OR(Q63=LIsts!$A$2,Q63=LIsts!$A$3)</f>
        <v>0</v>
      </c>
    </row>
    <row r="64" spans="1:25" x14ac:dyDescent="0.35">
      <c r="A64" s="158" t="s">
        <v>517</v>
      </c>
      <c r="B64" s="158" t="str">
        <f t="shared" si="0"/>
        <v>Sensitivity//2.1.9</v>
      </c>
      <c r="C64" t="str">
        <v>2.1.9</v>
      </c>
      <c r="D64" t="str">
        <v>Methodology</v>
      </c>
      <c r="E64" t="str">
        <v>Assurance</v>
      </c>
      <c r="F64" t="str">
        <v>(2.1.9.) Assurance</v>
      </c>
      <c r="G64" t="str">
        <v>No Quality Assurance process of sensitivity review is in place, nor oversight of the use of exemptions</v>
      </c>
      <c r="H64" t="str">
        <v>QA processes are documented, but not in regular and consistent use, nor reviewed</v>
      </c>
      <c r="I64" t="str">
        <v>QA processes are documented and used sometimes</v>
      </c>
      <c r="J64" t="str">
        <v>QA processes are documented and proactively used most of the time</v>
      </c>
      <c r="K64" t="str">
        <v>Full QA processes are documented and always enacted, regularly reviewed and updated</v>
      </c>
      <c r="L64">
        <v>0</v>
      </c>
      <c r="M64" t="str">
        <v>N/A</v>
      </c>
      <c r="N64">
        <v>0</v>
      </c>
      <c r="O64">
        <v>0</v>
      </c>
      <c r="P64">
        <v>0</v>
      </c>
      <c r="Q64">
        <v>0</v>
      </c>
      <c r="R64">
        <v>0</v>
      </c>
      <c r="X64">
        <v>0</v>
      </c>
      <c r="Y64" t="b">
        <f>OR(Q64=LIsts!$A$2,Q64=LIsts!$A$3)</f>
        <v>0</v>
      </c>
    </row>
    <row r="65" spans="1:25" x14ac:dyDescent="0.35">
      <c r="A65" s="158" t="s">
        <v>517</v>
      </c>
      <c r="B65" s="158" t="str">
        <f t="shared" si="0"/>
        <v>Sensitivity//3.1.1</v>
      </c>
      <c r="C65" t="str">
        <v>3.1.1</v>
      </c>
      <c r="D65" t="str">
        <v>Engagement</v>
      </c>
      <c r="E65" t="str">
        <v>Consultation on sensitivity internally</v>
      </c>
      <c r="F65" t="str">
        <v>(3.1.1.) Consultation on sensitivity internally</v>
      </c>
      <c r="G65" t="str">
        <v>No consultation occurs within the organisation where this is necessary as part of the sensitivity review process</v>
      </c>
      <c r="H65" t="str">
        <v>When it is necessary to do so, consultation still only occurs on occasion internally</v>
      </c>
      <c r="I65" t="str">
        <v>Consultation occurs internally and to some degree</v>
      </c>
      <c r="J65" t="str">
        <v>Consultation within the organisation is widespread if not complete</v>
      </c>
      <c r="K65" t="str">
        <v>All parts of the organisation  are fully consulted when the sensitivity review process identifies a need</v>
      </c>
      <c r="L65">
        <v>0</v>
      </c>
      <c r="M65" t="str">
        <v>N/A</v>
      </c>
      <c r="N65">
        <v>0</v>
      </c>
      <c r="O65">
        <v>0</v>
      </c>
      <c r="P65">
        <v>0</v>
      </c>
      <c r="Q65">
        <v>0</v>
      </c>
      <c r="R65">
        <v>0</v>
      </c>
      <c r="X65">
        <v>0</v>
      </c>
      <c r="Y65" t="b">
        <f>OR(Q65=LIsts!$A$2,Q65=LIsts!$A$3)</f>
        <v>0</v>
      </c>
    </row>
    <row r="66" spans="1:25" x14ac:dyDescent="0.35">
      <c r="A66" s="158" t="s">
        <v>517</v>
      </c>
      <c r="B66" s="158" t="str">
        <f t="shared" si="0"/>
        <v>Sensitivity//3.1.2</v>
      </c>
      <c r="C66" t="str">
        <v>3.1.2</v>
      </c>
      <c r="D66" t="str">
        <v>Engagement</v>
      </c>
      <c r="E66" t="str">
        <v>Consultation on sensitivity externally</v>
      </c>
      <c r="F66" t="str">
        <v>(3.1.2.) Consultation on sensitivity externally</v>
      </c>
      <c r="G66" t="str">
        <v>No consultation occurs with other departments and external stakeholders where this is necessary as part of the sensitivity review process. The need to consult as part of the process is not recognised</v>
      </c>
      <c r="H66" t="str">
        <v>Limited consultation occurs with other departments and external stakeholders where this is necessary as part of the sensitivity review process</v>
      </c>
      <c r="I66" t="str">
        <v>Some consultation occurs with other departments and external stakeholders where this is necessary as part of the sensitivity review process</v>
      </c>
      <c r="J66" t="str">
        <v>Consultation with other departments and external stakeholders, where this is necessary as part of the sensitivity review process, is widespread if not complete</v>
      </c>
      <c r="K66" t="str">
        <v>Other departments and external stakeholders are fully consulted when the sensitivity review process identifies a need, and review guidance is regularly updated</v>
      </c>
      <c r="L66">
        <v>0</v>
      </c>
      <c r="M66" t="str">
        <v>N/A</v>
      </c>
      <c r="N66">
        <v>0</v>
      </c>
      <c r="O66">
        <v>0</v>
      </c>
      <c r="P66">
        <v>0</v>
      </c>
      <c r="Q66">
        <v>0</v>
      </c>
      <c r="R66">
        <v>0</v>
      </c>
      <c r="X66">
        <v>0</v>
      </c>
      <c r="Y66" t="b">
        <f>OR(Q66=LIsts!$A$2,Q66=LIsts!$A$3)</f>
        <v>0</v>
      </c>
    </row>
    <row r="67" spans="1:25" x14ac:dyDescent="0.35">
      <c r="A67" s="158" t="s">
        <v>517</v>
      </c>
      <c r="B67" s="158" t="str">
        <f t="shared" si="0"/>
        <v>Sensitivity//3.1.3</v>
      </c>
      <c r="C67" t="str">
        <v>3.1.3</v>
      </c>
      <c r="D67" t="str">
        <v>Engagement</v>
      </c>
      <c r="E67" t="str">
        <v>Advisory Council</v>
      </c>
      <c r="F67" t="str">
        <v>(3.1.3.) Advisory Council</v>
      </c>
      <c r="G67" t="str">
        <v>No engagement with the Advisory Council on National Records and Archives (ACNRA) and no awareness of the need for oversight</v>
      </c>
      <c r="H67" t="str">
        <v>Contact with the ACNRA has been established, but is not regular or consistent</v>
      </c>
      <c r="I67" t="str">
        <v>Engagement with the ACNRA is irregular, but improving; resulting in many inconsistencies in applications and updates</v>
      </c>
      <c r="J67" t="str">
        <v>Engagement with the ACNRA is regular, with applications and updates clear and consistent and only occasional need for improvement</v>
      </c>
      <c r="K67" t="str">
        <v>Full and positive engagement with the ACNRA. Applications and updates are delivered on time and not challenged by the ACNRA.</v>
      </c>
      <c r="L67">
        <v>0</v>
      </c>
      <c r="M67" t="str">
        <v>N/A</v>
      </c>
      <c r="N67">
        <v>0</v>
      </c>
      <c r="O67">
        <v>0</v>
      </c>
      <c r="P67">
        <v>0</v>
      </c>
      <c r="Q67">
        <v>0</v>
      </c>
      <c r="R67">
        <v>0</v>
      </c>
      <c r="X67">
        <v>0</v>
      </c>
      <c r="Y67" t="b">
        <f>OR(Q67=LIsts!$A$2,Q67=LIsts!$A$3)</f>
        <v>0</v>
      </c>
    </row>
    <row r="68" spans="1:25" x14ac:dyDescent="0.35">
      <c r="A68" s="158" t="s">
        <v>517</v>
      </c>
      <c r="B68" s="158" t="str">
        <f t="shared" ref="B68:B69" si="1">A68&amp;"//"&amp;C68</f>
        <v>Sensitivity//3.1.4</v>
      </c>
      <c r="C68" t="str">
        <v>3.1.4</v>
      </c>
      <c r="D68" t="str">
        <v>Engagement</v>
      </c>
      <c r="E68" t="str">
        <v>GKIM and TNA</v>
      </c>
      <c r="F68" t="str">
        <v>(3.1.4.) GKIM and TNA</v>
      </c>
      <c r="G68" t="str">
        <v>No engagement with stakeholders within the GKIM community (including The National Archives) on digital sensitivity review to improve capability and shared understanding</v>
      </c>
      <c r="H68" t="str">
        <v>Initial engagement with GKIM stakeholders on digital record sensitivity review to share understanding</v>
      </c>
      <c r="I68" t="str">
        <v>Ongoing stakeholder engagement with GKIM stakeholders to clarify shared understanding</v>
      </c>
      <c r="J68" t="str">
        <v>Strong GKIM stakeholder engagement with a culture of safe sharing of improving knowledge and understanding of digital sensitivity review capability</v>
      </c>
      <c r="K68" t="str">
        <v>Proactive GKIM stakeholder engagement, resulting in continuously improving shared capability for sensitivity review and regular and robust review of practices</v>
      </c>
      <c r="L68">
        <v>0</v>
      </c>
      <c r="M68" t="str">
        <v>N/A</v>
      </c>
      <c r="N68">
        <v>0</v>
      </c>
      <c r="O68">
        <v>0</v>
      </c>
      <c r="P68">
        <v>0</v>
      </c>
      <c r="Q68">
        <v>0</v>
      </c>
      <c r="R68">
        <v>0</v>
      </c>
      <c r="X68">
        <v>0</v>
      </c>
      <c r="Y68" t="b">
        <f>OR(Q68=LIsts!$A$2,Q68=LIsts!$A$3)</f>
        <v>0</v>
      </c>
    </row>
    <row r="69" spans="1:25" x14ac:dyDescent="0.35">
      <c r="A69" s="158" t="s">
        <v>517</v>
      </c>
      <c r="B69" s="158" t="str">
        <f t="shared" si="1"/>
        <v>Sensitivity//4.1.1</v>
      </c>
      <c r="C69" t="str">
        <v>4.1.1</v>
      </c>
      <c r="D69" t="str">
        <v>Transparency and Accountability</v>
      </c>
      <c r="E69" t="str">
        <v>Transparency and Accountability</v>
      </c>
      <c r="F69" t="str">
        <v>(4.1.1.) Transparency and Accountability</v>
      </c>
      <c r="G69" t="str">
        <v>No documentation of digital record sensitivity review activities, and no recognition of the need for this</v>
      </c>
      <c r="H69" t="str">
        <v>Initial documentation of sensitivity review activities has occurred, with some internal consultation</v>
      </c>
      <c r="I69" t="str">
        <v>Documentation of sensitivity review activities is visible internally and easy to understand and implement</v>
      </c>
      <c r="J69" t="str">
        <v>Documentation of sensitivity review activities is easy to understand, consulted upon and accessible through external publication</v>
      </c>
      <c r="K69" t="str">
        <v>There is full digital sensitivity review documentation, published externally, with transparent reporting on activities and progress against goals. These are regularly reviewed and updated.</v>
      </c>
      <c r="L69">
        <v>0</v>
      </c>
      <c r="M69" t="str">
        <v>N/A</v>
      </c>
      <c r="N69">
        <v>0</v>
      </c>
      <c r="O69">
        <v>0</v>
      </c>
      <c r="P69">
        <v>0</v>
      </c>
      <c r="Q69">
        <v>0</v>
      </c>
      <c r="R69">
        <v>0</v>
      </c>
      <c r="X69">
        <v>0</v>
      </c>
      <c r="Y69" t="b">
        <f>OR(Q69=LIsts!$A$2,Q69=LIsts!$A$3)</f>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2793E-BF08-4214-B5E0-D4A451A04684}">
  <dimension ref="B1:E14"/>
  <sheetViews>
    <sheetView zoomScale="80" zoomScaleNormal="80" workbookViewId="0"/>
  </sheetViews>
  <sheetFormatPr defaultRowHeight="15.5" x14ac:dyDescent="0.35"/>
  <cols>
    <col min="2" max="2" width="22.53515625" customWidth="1"/>
    <col min="3" max="3" width="2.84375" customWidth="1"/>
    <col min="4" max="4" width="16.3046875" customWidth="1"/>
    <col min="5" max="5" width="16.69140625" customWidth="1"/>
  </cols>
  <sheetData>
    <row r="1" spans="2:5" s="22" customFormat="1" ht="62.5" customHeight="1" x14ac:dyDescent="0.35">
      <c r="B1" s="22" t="s">
        <v>518</v>
      </c>
      <c r="D1" s="191" t="s">
        <v>519</v>
      </c>
      <c r="E1" s="191"/>
    </row>
    <row r="3" spans="2:5" ht="52" customHeight="1" x14ac:dyDescent="0.35">
      <c r="B3" s="21" t="e">
        <f>'3. Selection'!Z40</f>
        <v>#DIV/0!</v>
      </c>
      <c r="C3" s="21"/>
      <c r="D3" s="159" t="s">
        <v>29</v>
      </c>
      <c r="E3" s="11" t="e">
        <f>'3. Selection'!X40</f>
        <v>#DIV/0!</v>
      </c>
    </row>
    <row r="4" spans="2:5" ht="52" customHeight="1" x14ac:dyDescent="0.35">
      <c r="B4" s="21"/>
      <c r="C4" s="21"/>
      <c r="D4" s="159" t="s">
        <v>177</v>
      </c>
      <c r="E4" s="11" t="e">
        <f>'3. Selection'!X44</f>
        <v>#DIV/0!</v>
      </c>
    </row>
    <row r="5" spans="2:5" ht="52" customHeight="1" x14ac:dyDescent="0.35">
      <c r="B5" s="21"/>
      <c r="C5" s="21"/>
      <c r="D5" s="159" t="s">
        <v>246</v>
      </c>
      <c r="E5" s="11" t="e">
        <f>'3. Selection'!X51</f>
        <v>#DIV/0!</v>
      </c>
    </row>
    <row r="6" spans="2:5" ht="52" customHeight="1" x14ac:dyDescent="0.35">
      <c r="B6" s="21"/>
      <c r="C6" s="21"/>
      <c r="D6" s="159" t="s">
        <v>300</v>
      </c>
      <c r="E6" s="11" t="e">
        <f>'3. Selection'!X53</f>
        <v>#DIV/0!</v>
      </c>
    </row>
    <row r="7" spans="2:5" x14ac:dyDescent="0.35">
      <c r="B7" s="20"/>
      <c r="C7" s="20"/>
    </row>
    <row r="8" spans="2:5" x14ac:dyDescent="0.35">
      <c r="B8" s="20"/>
      <c r="C8" s="20"/>
    </row>
    <row r="9" spans="2:5" x14ac:dyDescent="0.35">
      <c r="B9" s="20"/>
      <c r="C9" s="20"/>
      <c r="D9" s="13" t="s">
        <v>277</v>
      </c>
      <c r="E9" s="12"/>
    </row>
    <row r="10" spans="2:5" ht="31" x14ac:dyDescent="0.35">
      <c r="B10" s="20"/>
      <c r="C10" s="20"/>
      <c r="D10" s="14" t="s">
        <v>15</v>
      </c>
      <c r="E10" s="160" t="s">
        <v>283</v>
      </c>
    </row>
    <row r="11" spans="2:5" ht="31" x14ac:dyDescent="0.35">
      <c r="B11" s="20"/>
      <c r="C11" s="20"/>
      <c r="D11" s="15" t="s">
        <v>16</v>
      </c>
      <c r="E11" s="19" t="s">
        <v>285</v>
      </c>
    </row>
    <row r="12" spans="2:5" ht="31" x14ac:dyDescent="0.35">
      <c r="B12" s="20"/>
      <c r="C12" s="20"/>
      <c r="D12" s="16" t="s">
        <v>17</v>
      </c>
      <c r="E12" s="19" t="s">
        <v>287</v>
      </c>
    </row>
    <row r="13" spans="2:5" ht="31" x14ac:dyDescent="0.35">
      <c r="B13" s="20"/>
      <c r="C13" s="20"/>
      <c r="D13" s="17" t="s">
        <v>289</v>
      </c>
      <c r="E13" s="19" t="s">
        <v>290</v>
      </c>
    </row>
    <row r="14" spans="2:5" ht="31" x14ac:dyDescent="0.35">
      <c r="D14" s="18" t="s">
        <v>19</v>
      </c>
      <c r="E14" s="19">
        <v>1</v>
      </c>
    </row>
  </sheetData>
  <sheetProtection sheet="1" objects="1" scenarios="1"/>
  <mergeCells count="1">
    <mergeCell ref="D1:E1"/>
  </mergeCells>
  <conditionalFormatting sqref="B3:C6">
    <cfRule type="cellIs" dxfId="24" priority="6" operator="between">
      <formula>1</formula>
      <formula>1</formula>
    </cfRule>
    <cfRule type="cellIs" dxfId="23" priority="7" operator="between">
      <formula>0.8</formula>
      <formula>0.99</formula>
    </cfRule>
    <cfRule type="cellIs" dxfId="22" priority="8" operator="between">
      <formula>0.6</formula>
      <formula>0.79</formula>
    </cfRule>
    <cfRule type="cellIs" dxfId="21" priority="9" operator="between">
      <formula>0.4</formula>
      <formula>0.59</formula>
    </cfRule>
    <cfRule type="cellIs" dxfId="20" priority="10" operator="between">
      <formula>0.2</formula>
      <formula>0.39</formula>
    </cfRule>
  </conditionalFormatting>
  <conditionalFormatting sqref="E3:E6">
    <cfRule type="cellIs" dxfId="19" priority="1" operator="between">
      <formula>1</formula>
      <formula>1</formula>
    </cfRule>
    <cfRule type="cellIs" dxfId="18" priority="2" operator="between">
      <formula>0.8</formula>
      <formula>0.99</formula>
    </cfRule>
    <cfRule type="cellIs" dxfId="17" priority="3" operator="between">
      <formula>0.6</formula>
      <formula>0.79</formula>
    </cfRule>
    <cfRule type="cellIs" dxfId="16" priority="4" operator="between">
      <formula>0.4</formula>
      <formula>0.59</formula>
    </cfRule>
    <cfRule type="cellIs" dxfId="15" priority="5" operator="between">
      <formula>0.2</formula>
      <formula>0.39</formula>
    </cfRule>
  </conditionalFormatting>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FBDBE-48F3-449A-8FAE-75BE8F867D8C}">
  <dimension ref="B1:E14"/>
  <sheetViews>
    <sheetView zoomScale="80" zoomScaleNormal="80" workbookViewId="0"/>
  </sheetViews>
  <sheetFormatPr defaultRowHeight="15.5" x14ac:dyDescent="0.35"/>
  <cols>
    <col min="2" max="2" width="22.53515625" customWidth="1"/>
    <col min="3" max="3" width="2.84375" customWidth="1"/>
    <col min="4" max="4" width="16.3046875" customWidth="1"/>
    <col min="5" max="5" width="16.69140625" customWidth="1"/>
  </cols>
  <sheetData>
    <row r="1" spans="2:5" s="22" customFormat="1" ht="62.5" customHeight="1" x14ac:dyDescent="0.35">
      <c r="B1" s="22" t="s">
        <v>518</v>
      </c>
      <c r="D1" s="191" t="s">
        <v>519</v>
      </c>
      <c r="E1" s="191"/>
    </row>
    <row r="2" spans="2:5" s="22" customFormat="1" ht="15.65" customHeight="1" x14ac:dyDescent="0.35"/>
    <row r="3" spans="2:5" ht="52" customHeight="1" x14ac:dyDescent="0.35">
      <c r="B3" s="21" t="e">
        <f>'4. Sensitivity'!AJ36</f>
        <v>#DIV/0!</v>
      </c>
      <c r="C3" s="21"/>
      <c r="D3" s="159" t="s">
        <v>29</v>
      </c>
      <c r="E3" s="11" t="e">
        <f>'4. Sensitivity'!AH36</f>
        <v>#DIV/0!</v>
      </c>
    </row>
    <row r="4" spans="2:5" ht="52" customHeight="1" x14ac:dyDescent="0.35">
      <c r="B4" s="21"/>
      <c r="C4" s="21"/>
      <c r="D4" s="159" t="s">
        <v>177</v>
      </c>
      <c r="E4" s="11" t="e">
        <f>'4. Sensitivity'!AH40</f>
        <v>#DIV/0!</v>
      </c>
    </row>
    <row r="5" spans="2:5" ht="52" customHeight="1" x14ac:dyDescent="0.35">
      <c r="D5" s="159" t="s">
        <v>246</v>
      </c>
      <c r="E5" s="11" t="e">
        <f>'4. Sensitivity'!AH49</f>
        <v>#DIV/0!</v>
      </c>
    </row>
    <row r="6" spans="2:5" ht="52" customHeight="1" x14ac:dyDescent="0.35">
      <c r="D6" s="159" t="s">
        <v>300</v>
      </c>
      <c r="E6" s="11" t="str">
        <f>'4. Sensitivity'!AH52</f>
        <v>N/A</v>
      </c>
    </row>
    <row r="7" spans="2:5" x14ac:dyDescent="0.35">
      <c r="D7" s="159"/>
      <c r="E7" s="21"/>
    </row>
    <row r="8" spans="2:5" x14ac:dyDescent="0.35">
      <c r="E8" s="20"/>
    </row>
    <row r="9" spans="2:5" x14ac:dyDescent="0.35">
      <c r="D9" s="13" t="s">
        <v>277</v>
      </c>
      <c r="E9" s="12"/>
    </row>
    <row r="10" spans="2:5" ht="31" x14ac:dyDescent="0.35">
      <c r="D10" s="14" t="s">
        <v>15</v>
      </c>
      <c r="E10" s="160" t="s">
        <v>283</v>
      </c>
    </row>
    <row r="11" spans="2:5" ht="31" x14ac:dyDescent="0.35">
      <c r="D11" s="15" t="s">
        <v>16</v>
      </c>
      <c r="E11" s="19" t="s">
        <v>285</v>
      </c>
    </row>
    <row r="12" spans="2:5" ht="31" x14ac:dyDescent="0.35">
      <c r="D12" s="16" t="s">
        <v>17</v>
      </c>
      <c r="E12" s="19" t="s">
        <v>287</v>
      </c>
    </row>
    <row r="13" spans="2:5" ht="31" x14ac:dyDescent="0.35">
      <c r="D13" s="17" t="s">
        <v>289</v>
      </c>
      <c r="E13" s="19" t="s">
        <v>290</v>
      </c>
    </row>
    <row r="14" spans="2:5" ht="31" x14ac:dyDescent="0.35">
      <c r="D14" s="18" t="s">
        <v>19</v>
      </c>
      <c r="E14" s="19">
        <v>1</v>
      </c>
    </row>
  </sheetData>
  <sheetProtection sheet="1" objects="1" scenarios="1"/>
  <mergeCells count="1">
    <mergeCell ref="D1:E1"/>
  </mergeCells>
  <conditionalFormatting sqref="B3">
    <cfRule type="cellIs" dxfId="14" priority="1" operator="between">
      <formula>1</formula>
      <formula>1</formula>
    </cfRule>
    <cfRule type="cellIs" dxfId="13" priority="2" operator="between">
      <formula>0.8</formula>
      <formula>0.99</formula>
    </cfRule>
    <cfRule type="cellIs" dxfId="12" priority="3" operator="between">
      <formula>0.6</formula>
      <formula>0.79</formula>
    </cfRule>
    <cfRule type="cellIs" dxfId="11" priority="4" operator="between">
      <formula>0.4</formula>
      <formula>0.59</formula>
    </cfRule>
    <cfRule type="cellIs" dxfId="10" priority="5" operator="between">
      <formula>0.2</formula>
      <formula>0.39</formula>
    </cfRule>
  </conditionalFormatting>
  <conditionalFormatting sqref="B4:C4">
    <cfRule type="cellIs" dxfId="9" priority="11" operator="between">
      <formula>1</formula>
      <formula>1</formula>
    </cfRule>
    <cfRule type="cellIs" dxfId="8" priority="12" operator="between">
      <formula>0.8</formula>
      <formula>0.99</formula>
    </cfRule>
    <cfRule type="cellIs" dxfId="7" priority="13" operator="between">
      <formula>0.6</formula>
      <formula>0.79</formula>
    </cfRule>
    <cfRule type="cellIs" dxfId="6" priority="14" operator="between">
      <formula>0.4</formula>
      <formula>0.59</formula>
    </cfRule>
    <cfRule type="cellIs" dxfId="5" priority="15" operator="between">
      <formula>0.2</formula>
      <formula>0.39</formula>
    </cfRule>
  </conditionalFormatting>
  <conditionalFormatting sqref="E3:E7">
    <cfRule type="cellIs" dxfId="4" priority="6" operator="between">
      <formula>1</formula>
      <formula>1</formula>
    </cfRule>
    <cfRule type="cellIs" dxfId="3" priority="7" operator="between">
      <formula>0.8</formula>
      <formula>0.99</formula>
    </cfRule>
    <cfRule type="cellIs" dxfId="2" priority="8" operator="between">
      <formula>0.6</formula>
      <formula>0.79</formula>
    </cfRule>
    <cfRule type="cellIs" dxfId="1" priority="9" operator="between">
      <formula>0.4</formula>
      <formula>0.59</formula>
    </cfRule>
    <cfRule type="cellIs" dxfId="0" priority="10" operator="between">
      <formula>0.2</formula>
      <formula>0.39</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C9669-B5C4-46E9-8BFF-3947D74441E8}">
  <dimension ref="A3:G46"/>
  <sheetViews>
    <sheetView workbookViewId="0">
      <selection activeCell="A3" sqref="A3"/>
    </sheetView>
  </sheetViews>
  <sheetFormatPr defaultRowHeight="15.5" x14ac:dyDescent="0.35"/>
  <cols>
    <col min="1" max="1" width="70.53515625" bestFit="1" customWidth="1"/>
    <col min="2" max="2" width="16.69140625" bestFit="1" customWidth="1"/>
    <col min="3" max="3" width="17" bestFit="1" customWidth="1"/>
    <col min="4" max="4" width="16.3046875" bestFit="1" customWidth="1"/>
    <col min="5" max="5" width="19" bestFit="1" customWidth="1"/>
    <col min="6" max="6" width="4.23046875" bestFit="1" customWidth="1"/>
    <col min="7" max="7" width="11.07421875" bestFit="1" customWidth="1"/>
    <col min="8" max="8" width="30.53515625" bestFit="1" customWidth="1"/>
    <col min="9" max="9" width="27.3046875" bestFit="1" customWidth="1"/>
    <col min="10" max="10" width="30.53515625" bestFit="1" customWidth="1"/>
    <col min="11" max="11" width="27.3046875" bestFit="1" customWidth="1"/>
    <col min="12" max="12" width="35.3046875" bestFit="1" customWidth="1"/>
    <col min="13" max="13" width="32.07421875" bestFit="1" customWidth="1"/>
  </cols>
  <sheetData>
    <row r="3" spans="1:7" x14ac:dyDescent="0.35">
      <c r="A3" s="72" t="s">
        <v>520</v>
      </c>
      <c r="B3" s="72" t="s">
        <v>521</v>
      </c>
    </row>
    <row r="4" spans="1:7" x14ac:dyDescent="0.35">
      <c r="A4" s="72" t="s">
        <v>522</v>
      </c>
      <c r="B4" t="s">
        <v>15</v>
      </c>
      <c r="C4" t="s">
        <v>16</v>
      </c>
      <c r="D4" t="s">
        <v>17</v>
      </c>
      <c r="E4" t="s">
        <v>18</v>
      </c>
      <c r="F4" t="s">
        <v>81</v>
      </c>
      <c r="G4" t="s">
        <v>523</v>
      </c>
    </row>
    <row r="5" spans="1:7" x14ac:dyDescent="0.35">
      <c r="A5" s="73" t="s">
        <v>524</v>
      </c>
      <c r="B5">
        <v>1</v>
      </c>
      <c r="C5">
        <v>2</v>
      </c>
      <c r="F5">
        <v>2</v>
      </c>
      <c r="G5">
        <v>5</v>
      </c>
    </row>
    <row r="6" spans="1:7" x14ac:dyDescent="0.35">
      <c r="A6" s="74" t="s">
        <v>126</v>
      </c>
      <c r="C6">
        <v>1</v>
      </c>
      <c r="G6">
        <v>1</v>
      </c>
    </row>
    <row r="7" spans="1:7" x14ac:dyDescent="0.35">
      <c r="A7" s="74" t="s">
        <v>140</v>
      </c>
      <c r="B7">
        <v>1</v>
      </c>
      <c r="G7">
        <v>1</v>
      </c>
    </row>
    <row r="8" spans="1:7" x14ac:dyDescent="0.35">
      <c r="A8" s="74" t="s">
        <v>178</v>
      </c>
      <c r="F8">
        <v>1</v>
      </c>
      <c r="G8">
        <v>1</v>
      </c>
    </row>
    <row r="9" spans="1:7" x14ac:dyDescent="0.35">
      <c r="A9" s="74" t="s">
        <v>186</v>
      </c>
      <c r="F9">
        <v>1</v>
      </c>
      <c r="G9">
        <v>1</v>
      </c>
    </row>
    <row r="10" spans="1:7" x14ac:dyDescent="0.35">
      <c r="A10" s="74" t="s">
        <v>271</v>
      </c>
      <c r="C10">
        <v>1</v>
      </c>
      <c r="G10">
        <v>1</v>
      </c>
    </row>
    <row r="11" spans="1:7" x14ac:dyDescent="0.35">
      <c r="A11" s="73" t="s">
        <v>525</v>
      </c>
      <c r="E11">
        <v>1</v>
      </c>
      <c r="G11">
        <v>1</v>
      </c>
    </row>
    <row r="12" spans="1:7" x14ac:dyDescent="0.35">
      <c r="A12" s="74" t="s">
        <v>133</v>
      </c>
      <c r="E12">
        <v>1</v>
      </c>
      <c r="G12">
        <v>1</v>
      </c>
    </row>
    <row r="13" spans="1:7" x14ac:dyDescent="0.35">
      <c r="A13" s="73" t="s">
        <v>81</v>
      </c>
      <c r="B13">
        <v>1</v>
      </c>
      <c r="D13">
        <v>2</v>
      </c>
      <c r="F13">
        <v>6</v>
      </c>
      <c r="G13">
        <v>9</v>
      </c>
    </row>
    <row r="14" spans="1:7" x14ac:dyDescent="0.35">
      <c r="A14" s="74" t="s">
        <v>148</v>
      </c>
      <c r="B14">
        <v>1</v>
      </c>
      <c r="G14">
        <v>1</v>
      </c>
    </row>
    <row r="15" spans="1:7" x14ac:dyDescent="0.35">
      <c r="A15" s="74" t="s">
        <v>155</v>
      </c>
      <c r="D15">
        <v>1</v>
      </c>
      <c r="G15">
        <v>1</v>
      </c>
    </row>
    <row r="16" spans="1:7" x14ac:dyDescent="0.35">
      <c r="A16" s="74" t="s">
        <v>202</v>
      </c>
      <c r="F16">
        <v>1</v>
      </c>
      <c r="G16">
        <v>1</v>
      </c>
    </row>
    <row r="17" spans="1:7" x14ac:dyDescent="0.35">
      <c r="A17" s="74" t="s">
        <v>526</v>
      </c>
      <c r="D17">
        <v>1</v>
      </c>
      <c r="G17">
        <v>1</v>
      </c>
    </row>
    <row r="18" spans="1:7" x14ac:dyDescent="0.35">
      <c r="A18" s="74" t="s">
        <v>527</v>
      </c>
      <c r="F18">
        <v>1</v>
      </c>
      <c r="G18">
        <v>1</v>
      </c>
    </row>
    <row r="19" spans="1:7" x14ac:dyDescent="0.35">
      <c r="A19" s="74" t="s">
        <v>528</v>
      </c>
      <c r="F19">
        <v>1</v>
      </c>
      <c r="G19">
        <v>1</v>
      </c>
    </row>
    <row r="20" spans="1:7" x14ac:dyDescent="0.35">
      <c r="A20" s="74" t="s">
        <v>529</v>
      </c>
      <c r="F20">
        <v>1</v>
      </c>
      <c r="G20">
        <v>1</v>
      </c>
    </row>
    <row r="21" spans="1:7" x14ac:dyDescent="0.35">
      <c r="A21" s="74" t="s">
        <v>530</v>
      </c>
      <c r="F21">
        <v>1</v>
      </c>
      <c r="G21">
        <v>1</v>
      </c>
    </row>
    <row r="22" spans="1:7" x14ac:dyDescent="0.35">
      <c r="A22" s="74" t="s">
        <v>255</v>
      </c>
      <c r="F22">
        <v>1</v>
      </c>
      <c r="G22">
        <v>1</v>
      </c>
    </row>
    <row r="23" spans="1:7" x14ac:dyDescent="0.35">
      <c r="A23" s="73" t="s">
        <v>531</v>
      </c>
      <c r="D23">
        <v>2</v>
      </c>
      <c r="E23">
        <v>13</v>
      </c>
      <c r="G23">
        <v>15</v>
      </c>
    </row>
    <row r="24" spans="1:7" x14ac:dyDescent="0.35">
      <c r="A24" s="74" t="s">
        <v>38</v>
      </c>
      <c r="E24">
        <v>1</v>
      </c>
      <c r="G24">
        <v>1</v>
      </c>
    </row>
    <row r="25" spans="1:7" x14ac:dyDescent="0.35">
      <c r="A25" s="74" t="s">
        <v>52</v>
      </c>
      <c r="E25">
        <v>1</v>
      </c>
      <c r="G25">
        <v>1</v>
      </c>
    </row>
    <row r="26" spans="1:7" x14ac:dyDescent="0.35">
      <c r="A26" s="74" t="s">
        <v>67</v>
      </c>
      <c r="E26">
        <v>1</v>
      </c>
      <c r="G26">
        <v>1</v>
      </c>
    </row>
    <row r="27" spans="1:7" x14ac:dyDescent="0.35">
      <c r="A27" s="74" t="s">
        <v>75</v>
      </c>
      <c r="E27">
        <v>1</v>
      </c>
      <c r="G27">
        <v>1</v>
      </c>
    </row>
    <row r="28" spans="1:7" x14ac:dyDescent="0.35">
      <c r="A28" s="74" t="s">
        <v>83</v>
      </c>
      <c r="D28">
        <v>1</v>
      </c>
      <c r="G28">
        <v>1</v>
      </c>
    </row>
    <row r="29" spans="1:7" x14ac:dyDescent="0.35">
      <c r="A29" s="74" t="s">
        <v>91</v>
      </c>
      <c r="E29">
        <v>1</v>
      </c>
      <c r="G29">
        <v>1</v>
      </c>
    </row>
    <row r="30" spans="1:7" x14ac:dyDescent="0.35">
      <c r="A30" s="74" t="s">
        <v>98</v>
      </c>
      <c r="E30">
        <v>1</v>
      </c>
      <c r="G30">
        <v>1</v>
      </c>
    </row>
    <row r="31" spans="1:7" x14ac:dyDescent="0.35">
      <c r="A31" s="74" t="s">
        <v>162</v>
      </c>
      <c r="E31">
        <v>1</v>
      </c>
      <c r="G31">
        <v>1</v>
      </c>
    </row>
    <row r="32" spans="1:7" x14ac:dyDescent="0.35">
      <c r="A32" s="74" t="s">
        <v>169</v>
      </c>
      <c r="D32">
        <v>1</v>
      </c>
      <c r="G32">
        <v>1</v>
      </c>
    </row>
    <row r="33" spans="1:7" x14ac:dyDescent="0.35">
      <c r="A33" s="74" t="s">
        <v>194</v>
      </c>
      <c r="E33">
        <v>1</v>
      </c>
      <c r="G33">
        <v>1</v>
      </c>
    </row>
    <row r="34" spans="1:7" x14ac:dyDescent="0.35">
      <c r="A34" s="74" t="s">
        <v>210</v>
      </c>
      <c r="E34">
        <v>1</v>
      </c>
      <c r="G34">
        <v>1</v>
      </c>
    </row>
    <row r="35" spans="1:7" x14ac:dyDescent="0.35">
      <c r="A35" s="74" t="s">
        <v>532</v>
      </c>
      <c r="E35">
        <v>1</v>
      </c>
      <c r="G35">
        <v>1</v>
      </c>
    </row>
    <row r="36" spans="1:7" x14ac:dyDescent="0.35">
      <c r="A36" s="74" t="s">
        <v>533</v>
      </c>
      <c r="E36">
        <v>1</v>
      </c>
      <c r="G36">
        <v>1</v>
      </c>
    </row>
    <row r="37" spans="1:7" x14ac:dyDescent="0.35">
      <c r="A37" s="74" t="s">
        <v>248</v>
      </c>
      <c r="E37">
        <v>1</v>
      </c>
      <c r="G37">
        <v>1</v>
      </c>
    </row>
    <row r="38" spans="1:7" x14ac:dyDescent="0.35">
      <c r="A38" s="74" t="s">
        <v>263</v>
      </c>
      <c r="E38">
        <v>1</v>
      </c>
      <c r="G38">
        <v>1</v>
      </c>
    </row>
    <row r="39" spans="1:7" x14ac:dyDescent="0.35">
      <c r="A39" s="73" t="s">
        <v>534</v>
      </c>
      <c r="C39">
        <v>1</v>
      </c>
      <c r="D39">
        <v>5</v>
      </c>
      <c r="G39">
        <v>6</v>
      </c>
    </row>
    <row r="40" spans="1:7" x14ac:dyDescent="0.35">
      <c r="A40" s="74" t="s">
        <v>31</v>
      </c>
      <c r="D40">
        <v>1</v>
      </c>
      <c r="G40">
        <v>1</v>
      </c>
    </row>
    <row r="41" spans="1:7" x14ac:dyDescent="0.35">
      <c r="A41" s="74" t="s">
        <v>45</v>
      </c>
      <c r="D41">
        <v>1</v>
      </c>
      <c r="G41">
        <v>1</v>
      </c>
    </row>
    <row r="42" spans="1:7" x14ac:dyDescent="0.35">
      <c r="A42" s="74" t="s">
        <v>59</v>
      </c>
      <c r="D42">
        <v>1</v>
      </c>
      <c r="G42">
        <v>1</v>
      </c>
    </row>
    <row r="43" spans="1:7" x14ac:dyDescent="0.35">
      <c r="A43" s="74" t="s">
        <v>105</v>
      </c>
      <c r="C43">
        <v>1</v>
      </c>
      <c r="G43">
        <v>1</v>
      </c>
    </row>
    <row r="44" spans="1:7" x14ac:dyDescent="0.35">
      <c r="A44" s="74" t="s">
        <v>112</v>
      </c>
      <c r="D44">
        <v>1</v>
      </c>
      <c r="G44">
        <v>1</v>
      </c>
    </row>
    <row r="45" spans="1:7" x14ac:dyDescent="0.35">
      <c r="A45" s="74" t="s">
        <v>119</v>
      </c>
      <c r="D45">
        <v>1</v>
      </c>
      <c r="G45">
        <v>1</v>
      </c>
    </row>
    <row r="46" spans="1:7" x14ac:dyDescent="0.35">
      <c r="A46" s="73" t="s">
        <v>523</v>
      </c>
      <c r="B46">
        <v>2</v>
      </c>
      <c r="C46">
        <v>3</v>
      </c>
      <c r="D46">
        <v>9</v>
      </c>
      <c r="E46">
        <v>14</v>
      </c>
      <c r="F46">
        <v>8</v>
      </c>
      <c r="G46">
        <v>36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73BA3-0D99-4FF9-A539-D9B9D5883960}">
  <dimension ref="A1:U51"/>
  <sheetViews>
    <sheetView workbookViewId="0"/>
  </sheetViews>
  <sheetFormatPr defaultRowHeight="15.5" x14ac:dyDescent="0.35"/>
  <cols>
    <col min="1" max="1" width="34" bestFit="1" customWidth="1"/>
    <col min="2" max="2" width="12.69140625" hidden="1" customWidth="1"/>
    <col min="3" max="3" width="13.69140625" hidden="1" customWidth="1"/>
    <col min="4" max="4" width="18.4609375" hidden="1" customWidth="1"/>
    <col min="5" max="5" width="8.07421875" customWidth="1"/>
    <col min="6" max="6" width="21.84375" customWidth="1"/>
    <col min="7" max="7" width="17.07421875" customWidth="1"/>
    <col min="9" max="13" width="9.23046875" hidden="1" customWidth="1"/>
  </cols>
  <sheetData>
    <row r="1" spans="1:21" ht="28" x14ac:dyDescent="0.6">
      <c r="A1" s="82" t="s">
        <v>535</v>
      </c>
      <c r="B1" s="83"/>
      <c r="C1" s="83"/>
      <c r="D1" s="83"/>
      <c r="E1" s="82"/>
      <c r="F1" s="82"/>
      <c r="G1" s="82"/>
      <c r="H1" s="82"/>
      <c r="I1" s="82"/>
      <c r="J1" s="82"/>
      <c r="K1" s="82"/>
      <c r="L1" s="82"/>
      <c r="M1" s="82"/>
      <c r="N1" s="82"/>
      <c r="O1" s="82"/>
      <c r="P1" s="82"/>
      <c r="Q1" s="82"/>
      <c r="R1" s="82"/>
      <c r="S1" s="82"/>
      <c r="T1" s="82"/>
      <c r="U1" s="82"/>
    </row>
    <row r="3" spans="1:21" ht="16" thickBot="1" x14ac:dyDescent="0.4">
      <c r="A3" t="s">
        <v>536</v>
      </c>
    </row>
    <row r="4" spans="1:21" ht="16" thickBot="1" x14ac:dyDescent="0.4">
      <c r="A4" s="161" t="s">
        <v>514</v>
      </c>
      <c r="B4" s="162" t="s">
        <v>537</v>
      </c>
      <c r="C4" s="162" t="s">
        <v>538</v>
      </c>
      <c r="D4" s="162" t="s">
        <v>539</v>
      </c>
      <c r="E4" s="162" t="s">
        <v>21</v>
      </c>
      <c r="F4" s="162" t="s">
        <v>540</v>
      </c>
      <c r="G4" s="163" t="s">
        <v>541</v>
      </c>
      <c r="I4" t="s">
        <v>514</v>
      </c>
      <c r="J4" t="s">
        <v>21</v>
      </c>
      <c r="K4" t="s">
        <v>542</v>
      </c>
      <c r="L4" t="s">
        <v>543</v>
      </c>
      <c r="M4" t="s">
        <v>544</v>
      </c>
    </row>
    <row r="5" spans="1:21" x14ac:dyDescent="0.35">
      <c r="A5" s="84" t="s">
        <v>302</v>
      </c>
      <c r="B5" s="85">
        <f>COUNTBLANK('3. Selection'!J3:J35)+COUNTBLANK('3. Selection'!O3:O35)</f>
        <v>66</v>
      </c>
      <c r="C5" s="85">
        <v>66</v>
      </c>
      <c r="D5" s="85">
        <v>0</v>
      </c>
      <c r="E5" s="86" t="e">
        <f>IF(G5&lt;&gt;"Not done",'3. Selection'!Z40,NA())</f>
        <v>#N/A</v>
      </c>
      <c r="F5" s="87" t="e">
        <f>IF(E5&lt;0.4,"Level 1 - Beginner",IF(E5&lt;0.6,"Level 2 - Emerging",IF(E5&lt;0.8,"Level 3 - Learning", IF(E5&lt;1,"Level 4 - Developing","Level 5 - Mastering"))))</f>
        <v>#N/A</v>
      </c>
      <c r="G5" s="88" t="str">
        <f>IF(B5=C5,"Not done",IF(B5=D5,"Complete","Incomplete"))</f>
        <v>Not done</v>
      </c>
      <c r="I5" t="e" cm="1" vm="1">
        <f t="array" ref="I5">_xlfn._xlws.FILTER(A5:A6,NOT(ISERROR(E5:E6)))</f>
        <v>#VALUE!</v>
      </c>
      <c r="J5" t="e" cm="1" vm="2">
        <f t="array" ref="J5">INDEX($E$5:$E$6,MATCH(_xlfn.ANCHORARRAY(I5),$A$5:$A$6,0))</f>
        <v>#VALUE!</v>
      </c>
      <c r="K5" t="e" cm="1" vm="2">
        <f t="array" ref="K5">IF(_xlfn.ANCHORARRAY(J5)&lt;0.6,_xlfn.ANCHORARRAY(J5),NA())</f>
        <v>#VALUE!</v>
      </c>
      <c r="L5" t="e" cm="1" vm="2">
        <f t="array" ref="L5">IF(_xlfn.ANCHORARRAY(J5)&gt;=0.6,IF(_xlfn.ANCHORARRAY(J5)&lt;0.8,_xlfn.ANCHORARRAY(J5),NA()),NA())</f>
        <v>#VALUE!</v>
      </c>
      <c r="M5" t="e" cm="1" vm="2">
        <f t="array" ref="M5">IF(_xlfn.ANCHORARRAY(J5)&gt;=0.8,_xlfn.ANCHORARRAY(J5),NA())</f>
        <v>#VALUE!</v>
      </c>
    </row>
    <row r="6" spans="1:21" ht="16" thickBot="1" x14ac:dyDescent="0.4">
      <c r="A6" s="91" t="s">
        <v>517</v>
      </c>
      <c r="B6" s="92">
        <f>COUNTBLANK('4. Sensitivity'!J3:J33)+COUNTBLANK('4. Sensitivity'!AD3:AD33)</f>
        <v>62</v>
      </c>
      <c r="C6" s="92">
        <v>62</v>
      </c>
      <c r="D6" s="92">
        <v>0</v>
      </c>
      <c r="E6" s="93" t="e">
        <f>IF(G6&lt;&gt;"Not done",'4. Sensitivity'!AJ36,NA())</f>
        <v>#N/A</v>
      </c>
      <c r="F6" s="94" t="e">
        <f>IF(E6&lt;0.4,"Level 1 - Beginner",IF(E6&lt;0.6,"Level 2 - Emerging",IF(E6&lt;0.8,"Level 3 - Learning", IF(E6&lt;1,"Level 4 - Developing","Level 5 - Mastering"))))</f>
        <v>#N/A</v>
      </c>
      <c r="G6" s="95" t="str">
        <f>IF(B6=C6,"Not done",IF(B6=D6,"Complete","Incomplete"))</f>
        <v>Not done</v>
      </c>
    </row>
    <row r="17" spans="1:13" ht="16" thickBot="1" x14ac:dyDescent="0.4">
      <c r="A17" s="158" t="s">
        <v>545</v>
      </c>
    </row>
    <row r="18" spans="1:13" ht="16" thickBot="1" x14ac:dyDescent="0.4">
      <c r="A18" s="99" t="s">
        <v>278</v>
      </c>
      <c r="B18" s="100"/>
      <c r="C18" s="100"/>
      <c r="D18" s="100"/>
      <c r="E18" s="100" t="s">
        <v>21</v>
      </c>
      <c r="F18" s="101" t="s">
        <v>540</v>
      </c>
      <c r="I18" s="158" t="s">
        <v>278</v>
      </c>
      <c r="J18" t="s">
        <v>21</v>
      </c>
      <c r="K18" t="s">
        <v>542</v>
      </c>
      <c r="L18" t="s">
        <v>543</v>
      </c>
      <c r="M18" t="s">
        <v>544</v>
      </c>
    </row>
    <row r="19" spans="1:13" x14ac:dyDescent="0.35">
      <c r="A19" s="84" t="s">
        <v>29</v>
      </c>
      <c r="B19" s="85"/>
      <c r="C19" s="85"/>
      <c r="D19" s="85"/>
      <c r="E19" s="86" t="e">
        <f>AVERAGEIFS(Combined!$M$3:$M$69,Combined!$D$3:$D$69,Summary!A19)/5</f>
        <v>#DIV/0!</v>
      </c>
      <c r="F19" s="98" t="e">
        <f>IF(E19="N/A","N/A",IF(E19&lt;0.4,"Level 1 - Beginner",IF(E19&lt;0.6,"Level 2 - Emerging",IF(E19&lt;0.8,"Level 3 - Learning", IF(E19&lt;1,"Level 4 - Developing","Level 5 - Mastering")))))</f>
        <v>#DIV/0!</v>
      </c>
      <c r="I19" t="e" cm="1" vm="1">
        <f t="array" ref="I19">_xlfn._xlws.FILTER(A19:A23,NOT(ISERROR(E19:E23)))</f>
        <v>#VALUE!</v>
      </c>
      <c r="J19" t="e" cm="1" vm="2">
        <f t="array" ref="J19">INDEX($E$19:$E$23,MATCH(_xlfn.ANCHORARRAY(I19),$A$19:$A$23,0))</f>
        <v>#VALUE!</v>
      </c>
      <c r="K19" t="e" cm="1" vm="2">
        <f t="array" ref="K19">IF(_xlfn.ANCHORARRAY(J19)&lt;0.6,_xlfn.ANCHORARRAY(J19),NA())</f>
        <v>#VALUE!</v>
      </c>
      <c r="L19" t="e" cm="1" vm="2">
        <f t="array" ref="L19">IF(_xlfn.ANCHORARRAY(J19)&gt;=0.6,IF(_xlfn.ANCHORARRAY(J19)&lt;0.8,_xlfn.ANCHORARRAY(J19),NA()),NA())</f>
        <v>#VALUE!</v>
      </c>
      <c r="M19" t="e" cm="1" vm="2">
        <f t="array" ref="M19">IF(_xlfn.ANCHORARRAY(J19)&gt;=0.8,_xlfn.ANCHORARRAY(J19),NA())</f>
        <v>#VALUE!</v>
      </c>
    </row>
    <row r="20" spans="1:13" x14ac:dyDescent="0.35">
      <c r="A20" s="89" t="s">
        <v>176</v>
      </c>
      <c r="B20" s="44"/>
      <c r="C20" s="44"/>
      <c r="D20" s="44"/>
      <c r="E20" s="90" t="e">
        <f>AVERAGEIFS(Combined!$M$3:$M$69,Combined!$D$3:$D$69,Summary!A20)/5</f>
        <v>#DIV/0!</v>
      </c>
      <c r="F20" s="96" t="e">
        <f t="shared" ref="F20:F23" si="0">IF(E20="N/A","N/A",IF(E20&lt;0.4,"Level 1 - Beginner",IF(E20&lt;0.6,"Level 2 - Emerging",IF(E20&lt;0.8,"Level 3 - Learning", IF(E20&lt;1,"Level 4 - Developing","Level 5 - Mastering")))))</f>
        <v>#DIV/0!</v>
      </c>
    </row>
    <row r="21" spans="1:13" x14ac:dyDescent="0.35">
      <c r="A21" s="89" t="s">
        <v>246</v>
      </c>
      <c r="B21" s="44"/>
      <c r="C21" s="44"/>
      <c r="D21" s="44"/>
      <c r="E21" s="90" t="e">
        <f>AVERAGEIFS(Combined!$M$3:$M$69,Combined!$D$3:$D$69,Summary!A21)/5</f>
        <v>#DIV/0!</v>
      </c>
      <c r="F21" s="96" t="e">
        <f t="shared" si="0"/>
        <v>#DIV/0!</v>
      </c>
    </row>
    <row r="22" spans="1:13" x14ac:dyDescent="0.35">
      <c r="A22" s="89" t="s">
        <v>270</v>
      </c>
      <c r="B22" s="44"/>
      <c r="C22" s="44"/>
      <c r="D22" s="44"/>
      <c r="E22" s="90" t="e">
        <f>AVERAGEIFS(Combined!$M$3:$M$69,Combined!$D$3:$D$69,Summary!A22)/5</f>
        <v>#DIV/0!</v>
      </c>
      <c r="F22" s="96" t="e">
        <f t="shared" si="0"/>
        <v>#DIV/0!</v>
      </c>
    </row>
    <row r="23" spans="1:13" ht="16" thickBot="1" x14ac:dyDescent="0.4">
      <c r="A23" s="91" t="s">
        <v>177</v>
      </c>
      <c r="B23" s="92"/>
      <c r="C23" s="92"/>
      <c r="D23" s="92"/>
      <c r="E23" s="93" t="e">
        <f>AVERAGEIFS(Combined!$M$3:$M$69,Combined!$D$3:$D$69,Summary!A23)/5</f>
        <v>#DIV/0!</v>
      </c>
      <c r="F23" s="97" t="e">
        <f t="shared" si="0"/>
        <v>#DIV/0!</v>
      </c>
    </row>
    <row r="26" spans="1:13" ht="16" thickBot="1" x14ac:dyDescent="0.4">
      <c r="A26" s="158" t="s">
        <v>546</v>
      </c>
    </row>
    <row r="27" spans="1:13" ht="16" thickBot="1" x14ac:dyDescent="0.4">
      <c r="A27" s="99" t="s">
        <v>13</v>
      </c>
      <c r="B27" s="100"/>
      <c r="C27" s="100"/>
      <c r="D27" s="100"/>
      <c r="E27" s="100" t="s">
        <v>21</v>
      </c>
      <c r="F27" s="101" t="s">
        <v>540</v>
      </c>
      <c r="I27" s="158" t="s">
        <v>13</v>
      </c>
      <c r="J27" t="s">
        <v>21</v>
      </c>
      <c r="K27" t="s">
        <v>542</v>
      </c>
      <c r="L27" t="s">
        <v>543</v>
      </c>
      <c r="M27" t="s">
        <v>544</v>
      </c>
    </row>
    <row r="28" spans="1:13" x14ac:dyDescent="0.35">
      <c r="A28" s="84" t="s">
        <v>30</v>
      </c>
      <c r="B28" s="85"/>
      <c r="C28" s="85"/>
      <c r="D28" s="85"/>
      <c r="E28" s="86" t="e">
        <f>IFERROR(AVERAGEIFS(Combined!$M$3:$M$69,Combined!$E$3:$E$69,Summary!A28)/5,NA())</f>
        <v>#N/A</v>
      </c>
      <c r="F28" s="98" t="e">
        <f t="shared" ref="F28:F51" si="1">IF(E28="N/A","N/A",IF(E28&lt;0.4,"Level 1 - Beginner",IF(E28&lt;0.6,"Level 2 - Emerging",IF(E28&lt;0.8,"Level 3 - Learning", IF(E28&lt;1,"Level 4 - Developing","Level 5 - Mastering")))))</f>
        <v>#N/A</v>
      </c>
      <c r="I28" t="e" cm="1" vm="1">
        <f t="array" ref="I28">_xlfn._xlws.FILTER(A28:A51,NOT(ISERROR(E28:E51)))</f>
        <v>#VALUE!</v>
      </c>
      <c r="J28" t="e" cm="1" vm="2">
        <f t="array" ref="J28">INDEX($E$28:$E$51,MATCH(_xlfn.ANCHORARRAY(I28),$A$28:$A$51,0))</f>
        <v>#VALUE!</v>
      </c>
      <c r="K28" t="e" cm="1" vm="2">
        <f t="array" ref="K28">IF(_xlfn.ANCHORARRAY(J28)&lt;0.6,_xlfn.ANCHORARRAY(J28),NA())</f>
        <v>#VALUE!</v>
      </c>
      <c r="L28" t="e" cm="1" vm="2">
        <f t="array" ref="L28">IF(_xlfn.ANCHORARRAY(J28)&gt;=0.6,IF(_xlfn.ANCHORARRAY(J28)&lt;0.8,_xlfn.ANCHORARRAY(J28),NA()),NA())</f>
        <v>#VALUE!</v>
      </c>
      <c r="M28" t="e" cm="1" vm="2">
        <f t="array" ref="M28">IF(_xlfn.ANCHORARRAY(J28)&gt;=0.8,_xlfn.ANCHORARRAY(J28),NA())</f>
        <v>#VALUE!</v>
      </c>
    </row>
    <row r="29" spans="1:13" x14ac:dyDescent="0.35">
      <c r="A29" s="89" t="s">
        <v>66</v>
      </c>
      <c r="B29" s="44"/>
      <c r="C29" s="44"/>
      <c r="D29" s="44"/>
      <c r="E29" s="90" t="e">
        <f>IFERROR(AVERAGEIFS(Combined!$M$3:$M$69,Combined!$E$3:$E$69,Summary!A29)/5,NA())</f>
        <v>#N/A</v>
      </c>
      <c r="F29" s="96" t="e">
        <f t="shared" si="1"/>
        <v>#N/A</v>
      </c>
    </row>
    <row r="30" spans="1:13" x14ac:dyDescent="0.35">
      <c r="A30" s="89" t="s">
        <v>90</v>
      </c>
      <c r="B30" s="44"/>
      <c r="C30" s="44"/>
      <c r="D30" s="44"/>
      <c r="E30" s="90" t="e">
        <f>IFERROR(AVERAGEIFS(Combined!$M$3:$M$69,Combined!$E$3:$E$69,Summary!A30)/5,NA())</f>
        <v>#N/A</v>
      </c>
      <c r="F30" s="96" t="e">
        <f t="shared" si="1"/>
        <v>#N/A</v>
      </c>
    </row>
    <row r="31" spans="1:13" x14ac:dyDescent="0.35">
      <c r="A31" s="89" t="s">
        <v>147</v>
      </c>
      <c r="B31" s="44"/>
      <c r="C31" s="44"/>
      <c r="D31" s="44"/>
      <c r="E31" s="90" t="e">
        <f>IFERROR(AVERAGEIFS(Combined!$M$3:$M$69,Combined!$E$3:$E$69,Summary!A31)/5,NA())</f>
        <v>#N/A</v>
      </c>
      <c r="F31" s="96" t="e">
        <f t="shared" si="1"/>
        <v>#N/A</v>
      </c>
    </row>
    <row r="32" spans="1:13" x14ac:dyDescent="0.35">
      <c r="A32" s="89" t="s">
        <v>177</v>
      </c>
      <c r="B32" s="44"/>
      <c r="C32" s="44"/>
      <c r="D32" s="44"/>
      <c r="E32" s="90" t="e">
        <f>IFERROR(AVERAGEIFS(Combined!$M$3:$M$69,Combined!$E$3:$E$69,Summary!A32)/5,NA())</f>
        <v>#N/A</v>
      </c>
      <c r="F32" s="96" t="e">
        <f t="shared" si="1"/>
        <v>#N/A</v>
      </c>
    </row>
    <row r="33" spans="1:6" x14ac:dyDescent="0.35">
      <c r="A33" s="89" t="s">
        <v>185</v>
      </c>
      <c r="B33" s="44"/>
      <c r="C33" s="44"/>
      <c r="D33" s="44"/>
      <c r="E33" s="90" t="e">
        <f>IFERROR(AVERAGEIFS(Combined!$M$3:$M$69,Combined!$E$3:$E$69,Summary!A33)/5,NA())</f>
        <v>#N/A</v>
      </c>
      <c r="F33" s="96" t="e">
        <f t="shared" si="1"/>
        <v>#N/A</v>
      </c>
    </row>
    <row r="34" spans="1:6" x14ac:dyDescent="0.35">
      <c r="A34" s="89" t="s">
        <v>193</v>
      </c>
      <c r="B34" s="44"/>
      <c r="C34" s="44"/>
      <c r="D34" s="44"/>
      <c r="E34" s="90" t="e">
        <f>IFERROR(AVERAGEIFS(Combined!$M$3:$M$69,Combined!$E$3:$E$69,Summary!A34)/5,NA())</f>
        <v>#N/A</v>
      </c>
      <c r="F34" s="96" t="e">
        <f t="shared" si="1"/>
        <v>#N/A</v>
      </c>
    </row>
    <row r="35" spans="1:6" x14ac:dyDescent="0.35">
      <c r="A35" s="89" t="s">
        <v>201</v>
      </c>
      <c r="B35" s="44"/>
      <c r="C35" s="44"/>
      <c r="D35" s="44"/>
      <c r="E35" s="90" t="e">
        <f>IFERROR(AVERAGEIFS(Combined!$M$3:$M$69,Combined!$E$3:$E$69,Summary!A35)/5,NA())</f>
        <v>#N/A</v>
      </c>
      <c r="F35" s="96" t="e">
        <f t="shared" si="1"/>
        <v>#N/A</v>
      </c>
    </row>
    <row r="36" spans="1:6" x14ac:dyDescent="0.35">
      <c r="A36" s="89" t="s">
        <v>209</v>
      </c>
      <c r="B36" s="44"/>
      <c r="C36" s="44"/>
      <c r="D36" s="44"/>
      <c r="E36" s="90" t="e">
        <f>IFERROR(AVERAGEIFS(Combined!$M$3:$M$69,Combined!$E$3:$E$69,Summary!A36)/5,NA())</f>
        <v>#N/A</v>
      </c>
      <c r="F36" s="96" t="e">
        <f t="shared" si="1"/>
        <v>#N/A</v>
      </c>
    </row>
    <row r="37" spans="1:6" x14ac:dyDescent="0.35">
      <c r="A37" s="89" t="s">
        <v>230</v>
      </c>
      <c r="B37" s="44"/>
      <c r="C37" s="44"/>
      <c r="D37" s="44"/>
      <c r="E37" s="90" t="e">
        <f>IFERROR(AVERAGEIFS(Combined!$M$3:$M$69,Combined!$E$3:$E$69,Summary!A37)/5,NA())</f>
        <v>#N/A</v>
      </c>
      <c r="F37" s="96" t="e">
        <f t="shared" si="1"/>
        <v>#N/A</v>
      </c>
    </row>
    <row r="38" spans="1:6" x14ac:dyDescent="0.35">
      <c r="A38" s="89" t="s">
        <v>238</v>
      </c>
      <c r="B38" s="44"/>
      <c r="C38" s="44"/>
      <c r="D38" s="44"/>
      <c r="E38" s="90" t="e">
        <f>IFERROR(AVERAGEIFS(Combined!$M$3:$M$69,Combined!$E$3:$E$69,Summary!A38)/5,NA())</f>
        <v>#N/A</v>
      </c>
      <c r="F38" s="96" t="e">
        <f t="shared" si="1"/>
        <v>#N/A</v>
      </c>
    </row>
    <row r="39" spans="1:6" x14ac:dyDescent="0.35">
      <c r="A39" s="89" t="s">
        <v>247</v>
      </c>
      <c r="B39" s="44"/>
      <c r="C39" s="44"/>
      <c r="D39" s="44"/>
      <c r="E39" s="90" t="e">
        <f>IFERROR(AVERAGEIFS(Combined!$M$3:$M$69,Combined!$E$3:$E$69,Summary!A39)/5,NA())</f>
        <v>#N/A</v>
      </c>
      <c r="F39" s="96" t="e">
        <f t="shared" si="1"/>
        <v>#N/A</v>
      </c>
    </row>
    <row r="40" spans="1:6" x14ac:dyDescent="0.35">
      <c r="A40" s="89" t="s">
        <v>262</v>
      </c>
      <c r="B40" s="44"/>
      <c r="C40" s="44"/>
      <c r="D40" s="44"/>
      <c r="E40" s="90" t="e">
        <f>IFERROR(AVERAGEIFS(Combined!$M$3:$M$69,Combined!$E$3:$E$69,Summary!A40)/5,NA())</f>
        <v>#N/A</v>
      </c>
      <c r="F40" s="96" t="e">
        <f t="shared" si="1"/>
        <v>#N/A</v>
      </c>
    </row>
    <row r="41" spans="1:6" x14ac:dyDescent="0.35">
      <c r="A41" s="89" t="s">
        <v>270</v>
      </c>
      <c r="B41" s="44"/>
      <c r="C41" s="44"/>
      <c r="D41" s="44"/>
      <c r="E41" s="90" t="e">
        <f>IFERROR(AVERAGEIFS(Combined!$M$3:$M$69,Combined!$E$3:$E$69,Summary!A41)/5,NA())</f>
        <v>#N/A</v>
      </c>
      <c r="F41" s="96" t="e">
        <f t="shared" si="1"/>
        <v>#N/A</v>
      </c>
    </row>
    <row r="42" spans="1:6" x14ac:dyDescent="0.35">
      <c r="A42" s="89" t="s">
        <v>417</v>
      </c>
      <c r="B42" s="44"/>
      <c r="C42" s="44"/>
      <c r="D42" s="44"/>
      <c r="E42" s="90" t="e">
        <f>IFERROR(AVERAGEIFS(Combined!$M$3:$M$69,Combined!$E$3:$E$69,Summary!A42)/5,NA())</f>
        <v>#N/A</v>
      </c>
      <c r="F42" s="96" t="e">
        <f t="shared" si="1"/>
        <v>#N/A</v>
      </c>
    </row>
    <row r="43" spans="1:6" x14ac:dyDescent="0.35">
      <c r="A43" s="89" t="s">
        <v>424</v>
      </c>
      <c r="B43" s="44"/>
      <c r="C43" s="44"/>
      <c r="D43" s="44"/>
      <c r="E43" s="90" t="e">
        <f>IFERROR(AVERAGEIFS(Combined!$M$3:$M$69,Combined!$E$3:$E$69,Summary!A43)/5,NA())</f>
        <v>#N/A</v>
      </c>
      <c r="F43" s="96" t="e">
        <f t="shared" si="1"/>
        <v>#N/A</v>
      </c>
    </row>
    <row r="44" spans="1:6" x14ac:dyDescent="0.35">
      <c r="A44" s="89" t="s">
        <v>431</v>
      </c>
      <c r="B44" s="44"/>
      <c r="C44" s="44"/>
      <c r="D44" s="44"/>
      <c r="E44" s="90" t="e">
        <f>IFERROR(AVERAGEIFS(Combined!$M$3:$M$69,Combined!$E$3:$E$69,Summary!A44)/5,NA())</f>
        <v>#N/A</v>
      </c>
      <c r="F44" s="96" t="e">
        <f t="shared" si="1"/>
        <v>#N/A</v>
      </c>
    </row>
    <row r="45" spans="1:6" x14ac:dyDescent="0.35">
      <c r="A45" s="89" t="s">
        <v>439</v>
      </c>
      <c r="B45" s="44"/>
      <c r="C45" s="44"/>
      <c r="D45" s="44"/>
      <c r="E45" s="90" t="e">
        <f>IFERROR(AVERAGEIFS(Combined!$M$3:$M$69,Combined!$E$3:$E$69,Summary!A45)/5,NA())</f>
        <v>#N/A</v>
      </c>
      <c r="F45" s="96" t="e">
        <f t="shared" si="1"/>
        <v>#N/A</v>
      </c>
    </row>
    <row r="46" spans="1:6" x14ac:dyDescent="0.35">
      <c r="A46" s="89" t="s">
        <v>447</v>
      </c>
      <c r="B46" s="44"/>
      <c r="C46" s="44"/>
      <c r="D46" s="44"/>
      <c r="E46" s="90" t="e">
        <f>IFERROR(AVERAGEIFS(Combined!$M$3:$M$69,Combined!$E$3:$E$69,Summary!A46)/5,NA())</f>
        <v>#N/A</v>
      </c>
      <c r="F46" s="96" t="e">
        <f t="shared" si="1"/>
        <v>#N/A</v>
      </c>
    </row>
    <row r="47" spans="1:6" x14ac:dyDescent="0.35">
      <c r="A47" s="89" t="s">
        <v>455</v>
      </c>
      <c r="B47" s="44"/>
      <c r="C47" s="44"/>
      <c r="D47" s="44"/>
      <c r="E47" s="90" t="e">
        <f>IFERROR(AVERAGEIFS(Combined!$M$3:$M$69,Combined!$E$3:$E$69,Summary!A47)/5,NA())</f>
        <v>#N/A</v>
      </c>
      <c r="F47" s="96" t="e">
        <f t="shared" si="1"/>
        <v>#N/A</v>
      </c>
    </row>
    <row r="48" spans="1:6" x14ac:dyDescent="0.35">
      <c r="A48" s="89" t="s">
        <v>463</v>
      </c>
      <c r="B48" s="44"/>
      <c r="C48" s="44"/>
      <c r="D48" s="44"/>
      <c r="E48" s="90" t="e">
        <f>IFERROR(AVERAGEIFS(Combined!$M$3:$M$69,Combined!$E$3:$E$69,Summary!A48)/5,NA())</f>
        <v>#N/A</v>
      </c>
      <c r="F48" s="96" t="e">
        <f t="shared" si="1"/>
        <v>#N/A</v>
      </c>
    </row>
    <row r="49" spans="1:6" x14ac:dyDescent="0.35">
      <c r="A49" s="89" t="s">
        <v>476</v>
      </c>
      <c r="B49" s="44"/>
      <c r="C49" s="44"/>
      <c r="D49" s="44"/>
      <c r="E49" s="90" t="e">
        <f>IFERROR(AVERAGEIFS(Combined!$M$3:$M$69,Combined!$E$3:$E$69,Summary!A49)/5,NA())</f>
        <v>#N/A</v>
      </c>
      <c r="F49" s="96" t="e">
        <f t="shared" si="1"/>
        <v>#N/A</v>
      </c>
    </row>
    <row r="50" spans="1:6" x14ac:dyDescent="0.35">
      <c r="A50" s="89" t="s">
        <v>483</v>
      </c>
      <c r="B50" s="44"/>
      <c r="C50" s="44"/>
      <c r="D50" s="44"/>
      <c r="E50" s="90" t="e">
        <f>IFERROR(AVERAGEIFS(Combined!$M$3:$M$69,Combined!$E$3:$E$69,Summary!A50)/5,NA())</f>
        <v>#N/A</v>
      </c>
      <c r="F50" s="96" t="e">
        <f t="shared" si="1"/>
        <v>#N/A</v>
      </c>
    </row>
    <row r="51" spans="1:6" ht="16" thickBot="1" x14ac:dyDescent="0.4">
      <c r="A51" s="91" t="s">
        <v>490</v>
      </c>
      <c r="B51" s="92"/>
      <c r="C51" s="92"/>
      <c r="D51" s="92"/>
      <c r="E51" s="93" t="e">
        <f>IFERROR(AVERAGEIFS(Combined!$M$3:$M$69,Combined!$E$3:$E$69,Summary!A51)/5,NA())</f>
        <v>#N/A</v>
      </c>
      <c r="F51" s="97" t="e">
        <f t="shared" si="1"/>
        <v>#N/A</v>
      </c>
    </row>
  </sheetData>
  <sheetProtection algorithmName="SHA-512" hashValue="RMgFE1HxrybI72xesMJCbvAcx7oTEhGThtJDVYFlfxQTrkIbWwK9mA46E7sjKZ7jHi9pRMhH4mR5pQ89FTscNA==" saltValue="Mt1kFgY0u4E3E75idVOv9A==" spinCount="100000" sheet="1" objects="1" scenarios="1"/>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C1A83-B57D-4D98-8F6A-4D272A1E6D53}">
  <dimension ref="A1:J91"/>
  <sheetViews>
    <sheetView topLeftCell="B1" zoomScale="90" zoomScaleNormal="90" workbookViewId="0">
      <selection activeCell="B1" sqref="B1"/>
    </sheetView>
  </sheetViews>
  <sheetFormatPr defaultRowHeight="15.5" x14ac:dyDescent="0.35"/>
  <cols>
    <col min="1" max="1" width="0" hidden="1" customWidth="1"/>
    <col min="2" max="2" width="13.69140625" customWidth="1"/>
    <col min="3" max="3" width="13.4609375" customWidth="1"/>
    <col min="5" max="5" width="21.3046875" customWidth="1"/>
    <col min="6" max="7" width="17.84375" customWidth="1"/>
    <col min="8" max="8" width="15" customWidth="1"/>
    <col min="9" max="9" width="42.84375" customWidth="1"/>
    <col min="10" max="10" width="29.3046875" customWidth="1"/>
  </cols>
  <sheetData>
    <row r="1" spans="1:10" ht="28" x14ac:dyDescent="0.6">
      <c r="B1" s="103" t="s">
        <v>547</v>
      </c>
      <c r="C1" s="102"/>
      <c r="D1" s="102"/>
      <c r="E1" s="102"/>
      <c r="F1" s="102"/>
      <c r="G1" s="102"/>
      <c r="H1" s="102"/>
      <c r="I1" s="102"/>
      <c r="J1" s="102"/>
    </row>
    <row r="3" spans="1:10" x14ac:dyDescent="0.35">
      <c r="B3" s="164" t="s">
        <v>514</v>
      </c>
      <c r="C3" s="164" t="s">
        <v>13</v>
      </c>
      <c r="D3" s="164" t="s">
        <v>548</v>
      </c>
      <c r="E3" s="164" t="s">
        <v>549</v>
      </c>
      <c r="F3" s="165" t="s">
        <v>550</v>
      </c>
      <c r="G3" s="165" t="s">
        <v>551</v>
      </c>
      <c r="H3" s="164" t="s">
        <v>552</v>
      </c>
      <c r="I3" s="164" t="s">
        <v>553</v>
      </c>
      <c r="J3" s="164" t="s">
        <v>554</v>
      </c>
    </row>
    <row r="4" spans="1:10" x14ac:dyDescent="0.35">
      <c r="A4" t="e" cm="1" vm="1">
        <f t="array" ref="A4">_xlfn._xlws.FILTER(Combined!B3:B69,Combined!Y3:Y69)</f>
        <v>#VALUE!</v>
      </c>
      <c r="B4" s="104" t="e" cm="1" vm="2">
        <f t="array" ref="B4">LEFT(_xlfn.ANCHORARRAY(A4),FIND("//",_xlfn.ANCHORARRAY(A4))-1)</f>
        <v>#VALUE!</v>
      </c>
      <c r="C4" s="104" t="e" cm="1" vm="2">
        <f t="array" ref="C4">INDEX(Combined!$E$3:$E$69,MATCH(_xlfn.ANCHORARRAY('Improvement Actions'!A4),Combined!$B$3:$B$69,0))</f>
        <v>#VALUE!</v>
      </c>
      <c r="D4" s="104" t="e" cm="1" vm="2">
        <f t="array" ref="D4">RIGHT(_xlfn.ANCHORARRAY(A4),LEN(_xlfn.ANCHORARRAY(A4))-FIND("//",_xlfn.ANCHORARRAY(A4))-1)</f>
        <v>#VALUE!</v>
      </c>
      <c r="E4" s="104" t="e" cm="1" vm="2">
        <f t="array" ref="E4">INDEX(Combined!$F$3:$F$69,MATCH(_xlfn.ANCHORARRAY('Improvement Actions'!A4),Combined!$B$3:$B$69,0))</f>
        <v>#VALUE!</v>
      </c>
      <c r="F4" s="104" t="e" cm="1" vm="2">
        <f t="array" ref="F4">INDEX(Combined!$L$3:$L$69,MATCH(_xlfn.ANCHORARRAY('Improvement Actions'!A4),Combined!$B$3:$B$69,0))</f>
        <v>#VALUE!</v>
      </c>
      <c r="G4" s="104" t="e" cm="1" vm="2">
        <f t="array" ref="G4">INDEX(LIsts!$G$5:$G$10,MATCH(_xlfn.ANCHORARRAY('Improvement Actions'!F4),LIsts!$F$5:$F$10,0))</f>
        <v>#VALUE!</v>
      </c>
      <c r="H4" s="104" t="e" cm="1" vm="2">
        <f t="array" ref="H4">INDEX(Combined!$Q$3:$Q$69,MATCH(_xlfn.ANCHORARRAY('Improvement Actions'!A4),Combined!$B$3:$B$69,0))</f>
        <v>#VALUE!</v>
      </c>
      <c r="I4" s="104" t="e" cm="1" vm="2">
        <f t="array" ref="I4">INDEX(Combined!$R$3:$R$69,MATCH(_xlfn.ANCHORARRAY('Improvement Actions'!A4),Combined!$B$3:$B$69,0))</f>
        <v>#VALUE!</v>
      </c>
      <c r="J4" s="104" t="e" cm="1" vm="2">
        <f t="array" ref="J4">INDEX(Combined!$X$3:$X$69,MATCH(_xlfn.ANCHORARRAY('Improvement Actions'!A4),Combined!$B$3:$B$69,0))</f>
        <v>#VALUE!</v>
      </c>
    </row>
    <row r="5" spans="1:10" x14ac:dyDescent="0.35">
      <c r="B5" s="104"/>
      <c r="C5" s="104"/>
      <c r="D5" s="104"/>
      <c r="E5" s="104"/>
      <c r="F5" s="104"/>
      <c r="G5" s="104"/>
      <c r="H5" s="104"/>
      <c r="I5" s="104"/>
      <c r="J5" s="104"/>
    </row>
    <row r="6" spans="1:10" x14ac:dyDescent="0.35">
      <c r="B6" s="104"/>
      <c r="C6" s="104"/>
      <c r="D6" s="104"/>
      <c r="E6" s="104"/>
      <c r="F6" s="104"/>
      <c r="G6" s="104"/>
      <c r="H6" s="104"/>
      <c r="I6" s="104"/>
      <c r="J6" s="104"/>
    </row>
    <row r="7" spans="1:10" x14ac:dyDescent="0.35">
      <c r="B7" s="104"/>
      <c r="C7" s="104"/>
      <c r="D7" s="104"/>
      <c r="E7" s="104"/>
      <c r="F7" s="104"/>
      <c r="G7" s="104"/>
      <c r="H7" s="104"/>
      <c r="I7" s="104"/>
      <c r="J7" s="104"/>
    </row>
    <row r="8" spans="1:10" x14ac:dyDescent="0.35">
      <c r="B8" s="104"/>
      <c r="C8" s="104"/>
      <c r="D8" s="104"/>
      <c r="E8" s="104"/>
      <c r="F8" s="104"/>
      <c r="G8" s="104"/>
      <c r="H8" s="104"/>
      <c r="I8" s="104"/>
      <c r="J8" s="104"/>
    </row>
    <row r="9" spans="1:10" x14ac:dyDescent="0.35">
      <c r="B9" s="104"/>
      <c r="C9" s="104"/>
      <c r="D9" s="104"/>
      <c r="E9" s="104"/>
      <c r="F9" s="104"/>
      <c r="G9" s="104"/>
      <c r="H9" s="104"/>
      <c r="I9" s="104"/>
      <c r="J9" s="104"/>
    </row>
    <row r="10" spans="1:10" x14ac:dyDescent="0.35">
      <c r="B10" s="104"/>
      <c r="C10" s="104"/>
      <c r="D10" s="104"/>
      <c r="E10" s="104"/>
      <c r="F10" s="104"/>
      <c r="G10" s="104"/>
      <c r="H10" s="104"/>
      <c r="I10" s="104"/>
      <c r="J10" s="104"/>
    </row>
    <row r="11" spans="1:10" x14ac:dyDescent="0.35">
      <c r="B11" s="104"/>
      <c r="C11" s="104"/>
      <c r="D11" s="104"/>
      <c r="E11" s="104"/>
      <c r="F11" s="104"/>
      <c r="G11" s="104"/>
      <c r="H11" s="104"/>
      <c r="I11" s="104"/>
      <c r="J11" s="104"/>
    </row>
    <row r="12" spans="1:10" x14ac:dyDescent="0.35">
      <c r="B12" s="104"/>
      <c r="C12" s="104"/>
      <c r="D12" s="104"/>
      <c r="E12" s="104"/>
      <c r="F12" s="104"/>
      <c r="G12" s="104"/>
      <c r="H12" s="104"/>
      <c r="I12" s="104"/>
      <c r="J12" s="104"/>
    </row>
    <row r="13" spans="1:10" x14ac:dyDescent="0.35">
      <c r="B13" s="104"/>
      <c r="C13" s="104"/>
      <c r="D13" s="104"/>
      <c r="E13" s="104"/>
      <c r="F13" s="104"/>
      <c r="G13" s="104"/>
      <c r="H13" s="104"/>
      <c r="I13" s="104"/>
      <c r="J13" s="104"/>
    </row>
    <row r="14" spans="1:10" x14ac:dyDescent="0.35">
      <c r="B14" s="104"/>
      <c r="C14" s="104"/>
      <c r="D14" s="104"/>
      <c r="E14" s="104"/>
      <c r="F14" s="104"/>
      <c r="G14" s="104"/>
      <c r="H14" s="104"/>
      <c r="I14" s="104"/>
      <c r="J14" s="104"/>
    </row>
    <row r="15" spans="1:10" x14ac:dyDescent="0.35">
      <c r="B15" s="104"/>
      <c r="C15" s="104"/>
      <c r="D15" s="104"/>
      <c r="E15" s="104"/>
      <c r="F15" s="104"/>
      <c r="G15" s="104"/>
      <c r="H15" s="104"/>
      <c r="I15" s="104"/>
      <c r="J15" s="104"/>
    </row>
    <row r="16" spans="1:10" x14ac:dyDescent="0.35">
      <c r="B16" s="104"/>
      <c r="C16" s="104"/>
      <c r="D16" s="104"/>
      <c r="E16" s="104"/>
      <c r="F16" s="104"/>
      <c r="G16" s="104"/>
      <c r="H16" s="104"/>
      <c r="I16" s="104"/>
      <c r="J16" s="104"/>
    </row>
    <row r="17" spans="2:10" x14ac:dyDescent="0.35">
      <c r="B17" s="104"/>
      <c r="C17" s="104"/>
      <c r="D17" s="104"/>
      <c r="E17" s="104"/>
      <c r="F17" s="104"/>
      <c r="G17" s="104"/>
      <c r="H17" s="104"/>
      <c r="I17" s="104"/>
      <c r="J17" s="104"/>
    </row>
    <row r="18" spans="2:10" x14ac:dyDescent="0.35">
      <c r="B18" s="104"/>
      <c r="C18" s="104"/>
      <c r="D18" s="104"/>
      <c r="E18" s="104"/>
      <c r="F18" s="104"/>
      <c r="G18" s="104"/>
      <c r="H18" s="104"/>
      <c r="I18" s="104"/>
      <c r="J18" s="104"/>
    </row>
    <row r="19" spans="2:10" x14ac:dyDescent="0.35">
      <c r="B19" s="104"/>
      <c r="C19" s="104"/>
      <c r="D19" s="104"/>
      <c r="E19" s="104"/>
      <c r="F19" s="104"/>
      <c r="G19" s="104"/>
      <c r="H19" s="104"/>
      <c r="I19" s="104"/>
      <c r="J19" s="104"/>
    </row>
    <row r="20" spans="2:10" x14ac:dyDescent="0.35">
      <c r="B20" s="104"/>
      <c r="C20" s="104"/>
      <c r="D20" s="104"/>
      <c r="E20" s="104"/>
      <c r="F20" s="104"/>
      <c r="G20" s="104"/>
      <c r="H20" s="104"/>
      <c r="I20" s="104"/>
      <c r="J20" s="104"/>
    </row>
    <row r="21" spans="2:10" x14ac:dyDescent="0.35">
      <c r="B21" s="104"/>
      <c r="C21" s="104"/>
      <c r="D21" s="104"/>
      <c r="E21" s="104"/>
      <c r="F21" s="104"/>
      <c r="G21" s="104"/>
      <c r="H21" s="104"/>
      <c r="I21" s="104"/>
      <c r="J21" s="104"/>
    </row>
    <row r="22" spans="2:10" x14ac:dyDescent="0.35">
      <c r="B22" s="104"/>
      <c r="C22" s="104"/>
      <c r="D22" s="104"/>
      <c r="E22" s="104"/>
      <c r="F22" s="104"/>
      <c r="G22" s="104"/>
      <c r="H22" s="104"/>
      <c r="I22" s="104"/>
      <c r="J22" s="104"/>
    </row>
    <row r="23" spans="2:10" x14ac:dyDescent="0.35">
      <c r="B23" s="104"/>
      <c r="C23" s="104"/>
      <c r="D23" s="104"/>
      <c r="E23" s="104"/>
      <c r="F23" s="104"/>
      <c r="G23" s="104"/>
      <c r="H23" s="104"/>
      <c r="I23" s="104"/>
      <c r="J23" s="104"/>
    </row>
    <row r="24" spans="2:10" x14ac:dyDescent="0.35">
      <c r="B24" s="104"/>
      <c r="C24" s="104"/>
      <c r="D24" s="104"/>
      <c r="E24" s="104"/>
      <c r="F24" s="104"/>
      <c r="G24" s="104"/>
      <c r="H24" s="104"/>
      <c r="I24" s="104"/>
      <c r="J24" s="104"/>
    </row>
    <row r="25" spans="2:10" x14ac:dyDescent="0.35">
      <c r="B25" s="104"/>
      <c r="C25" s="104"/>
      <c r="D25" s="104"/>
      <c r="E25" s="104"/>
      <c r="F25" s="104"/>
      <c r="G25" s="104"/>
      <c r="H25" s="104"/>
      <c r="I25" s="104"/>
      <c r="J25" s="104"/>
    </row>
    <row r="26" spans="2:10" x14ac:dyDescent="0.35">
      <c r="B26" s="104"/>
      <c r="C26" s="104"/>
      <c r="D26" s="104"/>
      <c r="E26" s="104"/>
      <c r="F26" s="104"/>
      <c r="G26" s="104"/>
      <c r="H26" s="104"/>
      <c r="I26" s="104"/>
      <c r="J26" s="104"/>
    </row>
    <row r="27" spans="2:10" x14ac:dyDescent="0.35">
      <c r="B27" s="104"/>
      <c r="C27" s="104"/>
      <c r="D27" s="104"/>
      <c r="E27" s="104"/>
      <c r="F27" s="104"/>
      <c r="G27" s="104"/>
      <c r="H27" s="104"/>
      <c r="I27" s="104"/>
      <c r="J27" s="104"/>
    </row>
    <row r="28" spans="2:10" x14ac:dyDescent="0.35">
      <c r="B28" s="104"/>
      <c r="C28" s="104"/>
      <c r="D28" s="104"/>
      <c r="E28" s="104"/>
      <c r="F28" s="104"/>
      <c r="G28" s="104"/>
      <c r="H28" s="104"/>
      <c r="I28" s="104"/>
      <c r="J28" s="104"/>
    </row>
    <row r="29" spans="2:10" x14ac:dyDescent="0.35">
      <c r="B29" s="104"/>
      <c r="C29" s="104"/>
      <c r="D29" s="104"/>
      <c r="E29" s="104"/>
      <c r="F29" s="104"/>
      <c r="G29" s="104"/>
      <c r="H29" s="104"/>
      <c r="I29" s="104"/>
      <c r="J29" s="104"/>
    </row>
    <row r="30" spans="2:10" x14ac:dyDescent="0.35">
      <c r="B30" s="104"/>
      <c r="C30" s="104"/>
      <c r="D30" s="104"/>
      <c r="E30" s="104"/>
      <c r="F30" s="104"/>
      <c r="G30" s="104"/>
      <c r="H30" s="104"/>
      <c r="I30" s="104"/>
      <c r="J30" s="104"/>
    </row>
    <row r="31" spans="2:10" x14ac:dyDescent="0.35">
      <c r="B31" s="104"/>
      <c r="C31" s="104"/>
      <c r="D31" s="104"/>
      <c r="E31" s="104"/>
      <c r="F31" s="104"/>
      <c r="G31" s="104"/>
      <c r="H31" s="104"/>
      <c r="I31" s="104"/>
      <c r="J31" s="104"/>
    </row>
    <row r="32" spans="2:10" x14ac:dyDescent="0.35">
      <c r="B32" s="104"/>
      <c r="C32" s="104"/>
      <c r="D32" s="104"/>
      <c r="E32" s="104"/>
      <c r="F32" s="104"/>
      <c r="G32" s="104"/>
      <c r="H32" s="104"/>
      <c r="I32" s="104"/>
      <c r="J32" s="104"/>
    </row>
    <row r="33" spans="2:10" x14ac:dyDescent="0.35">
      <c r="B33" s="104"/>
      <c r="C33" s="104"/>
      <c r="D33" s="104"/>
      <c r="E33" s="104"/>
      <c r="F33" s="104"/>
      <c r="G33" s="104"/>
      <c r="H33" s="104"/>
      <c r="I33" s="104"/>
      <c r="J33" s="104"/>
    </row>
    <row r="34" spans="2:10" x14ac:dyDescent="0.35">
      <c r="B34" s="104"/>
      <c r="C34" s="104"/>
      <c r="D34" s="104"/>
      <c r="E34" s="104"/>
      <c r="F34" s="104"/>
      <c r="G34" s="104"/>
      <c r="H34" s="104"/>
      <c r="I34" s="104"/>
      <c r="J34" s="104"/>
    </row>
    <row r="35" spans="2:10" x14ac:dyDescent="0.35">
      <c r="B35" s="104"/>
      <c r="C35" s="104"/>
      <c r="D35" s="104"/>
      <c r="E35" s="104"/>
      <c r="F35" s="104"/>
      <c r="G35" s="104"/>
      <c r="H35" s="104"/>
      <c r="I35" s="104"/>
      <c r="J35" s="104"/>
    </row>
    <row r="36" spans="2:10" x14ac:dyDescent="0.35">
      <c r="B36" s="104"/>
      <c r="C36" s="104"/>
      <c r="D36" s="104"/>
      <c r="E36" s="104"/>
      <c r="F36" s="104"/>
      <c r="G36" s="104"/>
      <c r="H36" s="104"/>
      <c r="I36" s="104"/>
      <c r="J36" s="104"/>
    </row>
    <row r="37" spans="2:10" x14ac:dyDescent="0.35">
      <c r="B37" s="104"/>
      <c r="C37" s="104"/>
      <c r="D37" s="104"/>
      <c r="E37" s="104"/>
      <c r="F37" s="104"/>
      <c r="G37" s="104"/>
      <c r="H37" s="104"/>
      <c r="I37" s="104"/>
      <c r="J37" s="104"/>
    </row>
    <row r="38" spans="2:10" x14ac:dyDescent="0.35">
      <c r="B38" s="104"/>
      <c r="C38" s="104"/>
      <c r="D38" s="104"/>
      <c r="E38" s="104"/>
      <c r="F38" s="104"/>
      <c r="G38" s="104"/>
      <c r="H38" s="104"/>
      <c r="I38" s="104"/>
      <c r="J38" s="104"/>
    </row>
    <row r="39" spans="2:10" x14ac:dyDescent="0.35">
      <c r="B39" s="104"/>
      <c r="C39" s="104"/>
      <c r="D39" s="104"/>
      <c r="E39" s="104"/>
      <c r="F39" s="104"/>
      <c r="G39" s="104"/>
      <c r="H39" s="104"/>
      <c r="I39" s="104"/>
      <c r="J39" s="104"/>
    </row>
    <row r="40" spans="2:10" x14ac:dyDescent="0.35">
      <c r="B40" s="104"/>
      <c r="C40" s="104"/>
      <c r="D40" s="104"/>
      <c r="E40" s="104"/>
      <c r="F40" s="104"/>
      <c r="G40" s="104"/>
      <c r="H40" s="104"/>
      <c r="I40" s="104"/>
      <c r="J40" s="104"/>
    </row>
    <row r="41" spans="2:10" x14ac:dyDescent="0.35">
      <c r="B41" s="104"/>
      <c r="C41" s="104"/>
      <c r="D41" s="104"/>
      <c r="E41" s="104"/>
      <c r="F41" s="104"/>
      <c r="G41" s="104"/>
      <c r="H41" s="104"/>
      <c r="I41" s="104"/>
      <c r="J41" s="104"/>
    </row>
    <row r="42" spans="2:10" x14ac:dyDescent="0.35">
      <c r="B42" s="104"/>
      <c r="C42" s="104"/>
      <c r="D42" s="104"/>
      <c r="E42" s="104"/>
      <c r="F42" s="104"/>
      <c r="G42" s="104"/>
      <c r="H42" s="104"/>
      <c r="I42" s="104"/>
      <c r="J42" s="104"/>
    </row>
    <row r="43" spans="2:10" x14ac:dyDescent="0.35">
      <c r="B43" s="104"/>
      <c r="C43" s="104"/>
      <c r="D43" s="104"/>
      <c r="E43" s="104"/>
      <c r="F43" s="104"/>
      <c r="G43" s="104"/>
      <c r="H43" s="104"/>
      <c r="I43" s="104"/>
      <c r="J43" s="104"/>
    </row>
    <row r="44" spans="2:10" x14ac:dyDescent="0.35">
      <c r="B44" s="104"/>
      <c r="C44" s="104"/>
      <c r="D44" s="104"/>
      <c r="E44" s="104"/>
      <c r="F44" s="104"/>
      <c r="G44" s="104"/>
      <c r="H44" s="104"/>
      <c r="I44" s="104"/>
      <c r="J44" s="104"/>
    </row>
    <row r="45" spans="2:10" x14ac:dyDescent="0.35">
      <c r="B45" s="104"/>
      <c r="C45" s="104"/>
      <c r="D45" s="104"/>
      <c r="E45" s="104"/>
      <c r="F45" s="104"/>
      <c r="G45" s="104"/>
      <c r="H45" s="104"/>
      <c r="I45" s="104"/>
      <c r="J45" s="104"/>
    </row>
    <row r="46" spans="2:10" x14ac:dyDescent="0.35">
      <c r="B46" s="104"/>
      <c r="C46" s="104"/>
      <c r="D46" s="104"/>
      <c r="E46" s="104"/>
      <c r="F46" s="104"/>
      <c r="G46" s="104"/>
      <c r="H46" s="104"/>
      <c r="I46" s="104"/>
      <c r="J46" s="104"/>
    </row>
    <row r="47" spans="2:10" x14ac:dyDescent="0.35">
      <c r="B47" s="104"/>
      <c r="C47" s="104"/>
      <c r="D47" s="104"/>
      <c r="E47" s="104"/>
      <c r="F47" s="104"/>
      <c r="G47" s="104"/>
      <c r="H47" s="104"/>
      <c r="I47" s="104"/>
      <c r="J47" s="104"/>
    </row>
    <row r="48" spans="2:10" x14ac:dyDescent="0.35">
      <c r="B48" s="104"/>
      <c r="C48" s="104"/>
      <c r="D48" s="104"/>
      <c r="E48" s="104"/>
      <c r="F48" s="104"/>
      <c r="G48" s="104"/>
      <c r="H48" s="104"/>
      <c r="I48" s="104"/>
      <c r="J48" s="104"/>
    </row>
    <row r="49" spans="2:10" x14ac:dyDescent="0.35">
      <c r="B49" s="104"/>
      <c r="C49" s="104"/>
      <c r="D49" s="104"/>
      <c r="E49" s="104"/>
      <c r="F49" s="104"/>
      <c r="G49" s="104"/>
      <c r="H49" s="104"/>
      <c r="I49" s="104"/>
      <c r="J49" s="104"/>
    </row>
    <row r="50" spans="2:10" x14ac:dyDescent="0.35">
      <c r="B50" s="104"/>
      <c r="C50" s="104"/>
      <c r="D50" s="104"/>
      <c r="E50" s="104"/>
      <c r="F50" s="104"/>
      <c r="G50" s="104"/>
      <c r="H50" s="104"/>
      <c r="I50" s="104"/>
      <c r="J50" s="104"/>
    </row>
    <row r="51" spans="2:10" x14ac:dyDescent="0.35">
      <c r="B51" s="104"/>
      <c r="C51" s="104"/>
      <c r="D51" s="104"/>
      <c r="E51" s="104"/>
      <c r="F51" s="104"/>
      <c r="G51" s="104"/>
      <c r="H51" s="104"/>
      <c r="I51" s="104"/>
      <c r="J51" s="104"/>
    </row>
    <row r="52" spans="2:10" x14ac:dyDescent="0.35">
      <c r="B52" s="104"/>
      <c r="C52" s="104"/>
      <c r="D52" s="104"/>
      <c r="E52" s="104"/>
      <c r="F52" s="104"/>
      <c r="G52" s="104"/>
      <c r="H52" s="104"/>
      <c r="I52" s="104"/>
      <c r="J52" s="104"/>
    </row>
    <row r="53" spans="2:10" x14ac:dyDescent="0.35">
      <c r="B53" s="104"/>
      <c r="C53" s="104"/>
      <c r="D53" s="104"/>
      <c r="E53" s="104"/>
      <c r="F53" s="104"/>
      <c r="G53" s="104"/>
      <c r="H53" s="104"/>
      <c r="I53" s="104"/>
      <c r="J53" s="104"/>
    </row>
    <row r="54" spans="2:10" x14ac:dyDescent="0.35">
      <c r="B54" s="104"/>
      <c r="C54" s="104"/>
      <c r="D54" s="104"/>
      <c r="E54" s="104"/>
      <c r="F54" s="104"/>
      <c r="G54" s="104"/>
      <c r="H54" s="104"/>
      <c r="I54" s="104"/>
      <c r="J54" s="104"/>
    </row>
    <row r="55" spans="2:10" x14ac:dyDescent="0.35">
      <c r="B55" s="104"/>
      <c r="C55" s="104"/>
      <c r="D55" s="104"/>
      <c r="E55" s="104"/>
      <c r="F55" s="104"/>
      <c r="G55" s="104"/>
      <c r="H55" s="104"/>
      <c r="I55" s="104"/>
      <c r="J55" s="104"/>
    </row>
    <row r="56" spans="2:10" x14ac:dyDescent="0.35">
      <c r="B56" s="104"/>
      <c r="C56" s="104"/>
      <c r="D56" s="104"/>
      <c r="E56" s="104"/>
      <c r="F56" s="104"/>
      <c r="G56" s="104"/>
      <c r="H56" s="104"/>
      <c r="I56" s="104"/>
      <c r="J56" s="104"/>
    </row>
    <row r="57" spans="2:10" x14ac:dyDescent="0.35">
      <c r="B57" s="104"/>
      <c r="C57" s="104"/>
      <c r="D57" s="104"/>
      <c r="E57" s="104"/>
      <c r="F57" s="104"/>
      <c r="G57" s="104"/>
      <c r="H57" s="104"/>
      <c r="I57" s="104"/>
      <c r="J57" s="104"/>
    </row>
    <row r="58" spans="2:10" x14ac:dyDescent="0.35">
      <c r="B58" s="104"/>
      <c r="C58" s="104"/>
      <c r="D58" s="104"/>
      <c r="E58" s="104"/>
      <c r="F58" s="104"/>
      <c r="G58" s="104"/>
      <c r="H58" s="104"/>
      <c r="I58" s="104"/>
      <c r="J58" s="104"/>
    </row>
    <row r="59" spans="2:10" x14ac:dyDescent="0.35">
      <c r="B59" s="104"/>
      <c r="C59" s="104"/>
      <c r="D59" s="104"/>
      <c r="E59" s="104"/>
      <c r="F59" s="104"/>
      <c r="G59" s="104"/>
      <c r="H59" s="104"/>
      <c r="I59" s="104"/>
      <c r="J59" s="104"/>
    </row>
    <row r="60" spans="2:10" x14ac:dyDescent="0.35">
      <c r="B60" s="104"/>
      <c r="C60" s="104"/>
      <c r="D60" s="104"/>
      <c r="E60" s="104"/>
      <c r="F60" s="104"/>
      <c r="G60" s="104"/>
      <c r="H60" s="104"/>
      <c r="I60" s="104"/>
      <c r="J60" s="104"/>
    </row>
    <row r="61" spans="2:10" x14ac:dyDescent="0.35">
      <c r="B61" s="104"/>
      <c r="C61" s="104"/>
      <c r="D61" s="104"/>
      <c r="E61" s="104"/>
      <c r="F61" s="104"/>
      <c r="G61" s="104"/>
      <c r="H61" s="104"/>
      <c r="I61" s="104"/>
      <c r="J61" s="104"/>
    </row>
    <row r="62" spans="2:10" x14ac:dyDescent="0.35">
      <c r="B62" s="104"/>
      <c r="C62" s="104"/>
      <c r="D62" s="104"/>
      <c r="E62" s="104"/>
      <c r="F62" s="104"/>
      <c r="G62" s="104"/>
      <c r="H62" s="104"/>
      <c r="I62" s="104"/>
      <c r="J62" s="104"/>
    </row>
    <row r="63" spans="2:10" x14ac:dyDescent="0.35">
      <c r="B63" s="104"/>
      <c r="C63" s="104"/>
      <c r="D63" s="104"/>
      <c r="E63" s="104"/>
      <c r="F63" s="104"/>
      <c r="G63" s="104"/>
      <c r="H63" s="104"/>
      <c r="I63" s="104"/>
      <c r="J63" s="104"/>
    </row>
    <row r="64" spans="2:10" x14ac:dyDescent="0.35">
      <c r="B64" s="104"/>
      <c r="C64" s="104"/>
      <c r="D64" s="104"/>
      <c r="E64" s="104"/>
      <c r="F64" s="104"/>
      <c r="G64" s="104"/>
      <c r="H64" s="104"/>
      <c r="I64" s="104"/>
      <c r="J64" s="104"/>
    </row>
    <row r="65" spans="2:10" x14ac:dyDescent="0.35">
      <c r="B65" s="104"/>
      <c r="C65" s="104"/>
      <c r="D65" s="104"/>
      <c r="E65" s="104"/>
      <c r="F65" s="104"/>
      <c r="G65" s="104"/>
      <c r="H65" s="104"/>
      <c r="I65" s="104"/>
      <c r="J65" s="104"/>
    </row>
    <row r="66" spans="2:10" x14ac:dyDescent="0.35">
      <c r="B66" s="104"/>
      <c r="C66" s="104"/>
      <c r="D66" s="104"/>
      <c r="E66" s="104"/>
      <c r="F66" s="104"/>
      <c r="G66" s="104"/>
      <c r="H66" s="104"/>
      <c r="I66" s="104"/>
      <c r="J66" s="104"/>
    </row>
    <row r="67" spans="2:10" x14ac:dyDescent="0.35">
      <c r="B67" s="104"/>
      <c r="C67" s="104"/>
      <c r="D67" s="104"/>
      <c r="E67" s="104"/>
      <c r="F67" s="104"/>
      <c r="G67" s="104"/>
      <c r="H67" s="104"/>
      <c r="I67" s="104"/>
      <c r="J67" s="104"/>
    </row>
    <row r="68" spans="2:10" x14ac:dyDescent="0.35">
      <c r="B68" s="104"/>
      <c r="C68" s="104"/>
      <c r="D68" s="104"/>
      <c r="E68" s="104"/>
      <c r="F68" s="104"/>
      <c r="G68" s="104"/>
      <c r="H68" s="104"/>
      <c r="I68" s="104"/>
      <c r="J68" s="104"/>
    </row>
    <row r="69" spans="2:10" x14ac:dyDescent="0.35">
      <c r="B69" s="104"/>
      <c r="C69" s="104"/>
      <c r="D69" s="104"/>
      <c r="E69" s="104"/>
      <c r="F69" s="104"/>
      <c r="G69" s="104"/>
      <c r="H69" s="104"/>
      <c r="I69" s="104"/>
      <c r="J69" s="104"/>
    </row>
    <row r="70" spans="2:10" x14ac:dyDescent="0.35">
      <c r="B70" s="104"/>
      <c r="C70" s="104"/>
      <c r="D70" s="104"/>
      <c r="E70" s="104"/>
      <c r="F70" s="104"/>
      <c r="G70" s="104"/>
      <c r="H70" s="104"/>
      <c r="I70" s="104"/>
      <c r="J70" s="104"/>
    </row>
    <row r="71" spans="2:10" x14ac:dyDescent="0.35">
      <c r="B71" s="104"/>
      <c r="C71" s="104"/>
      <c r="D71" s="104"/>
      <c r="E71" s="104"/>
      <c r="F71" s="104"/>
      <c r="G71" s="104"/>
      <c r="H71" s="104"/>
      <c r="I71" s="104"/>
      <c r="J71" s="104"/>
    </row>
    <row r="72" spans="2:10" x14ac:dyDescent="0.35">
      <c r="B72" s="104"/>
      <c r="C72" s="104"/>
      <c r="D72" s="104"/>
      <c r="E72" s="104"/>
      <c r="F72" s="104"/>
      <c r="G72" s="104"/>
      <c r="H72" s="104"/>
      <c r="I72" s="104"/>
      <c r="J72" s="104"/>
    </row>
    <row r="73" spans="2:10" x14ac:dyDescent="0.35">
      <c r="B73" s="104"/>
      <c r="C73" s="104"/>
      <c r="D73" s="104"/>
      <c r="E73" s="104"/>
      <c r="F73" s="104"/>
      <c r="G73" s="104"/>
      <c r="H73" s="104"/>
      <c r="I73" s="104"/>
      <c r="J73" s="104"/>
    </row>
    <row r="74" spans="2:10" x14ac:dyDescent="0.35">
      <c r="B74" s="104"/>
      <c r="C74" s="104"/>
      <c r="D74" s="104"/>
      <c r="E74" s="104"/>
      <c r="F74" s="104"/>
      <c r="G74" s="104"/>
      <c r="H74" s="104"/>
      <c r="I74" s="104"/>
      <c r="J74" s="104"/>
    </row>
    <row r="75" spans="2:10" x14ac:dyDescent="0.35">
      <c r="B75" s="104"/>
      <c r="C75" s="104"/>
      <c r="D75" s="104"/>
      <c r="E75" s="104"/>
      <c r="F75" s="104"/>
      <c r="G75" s="104"/>
      <c r="H75" s="104"/>
      <c r="I75" s="104"/>
      <c r="J75" s="104"/>
    </row>
    <row r="76" spans="2:10" x14ac:dyDescent="0.35">
      <c r="B76" s="104"/>
      <c r="C76" s="104"/>
      <c r="D76" s="104"/>
      <c r="E76" s="104"/>
      <c r="F76" s="104"/>
      <c r="G76" s="104"/>
      <c r="H76" s="104"/>
      <c r="I76" s="104"/>
      <c r="J76" s="104"/>
    </row>
    <row r="77" spans="2:10" x14ac:dyDescent="0.35">
      <c r="B77" s="104"/>
      <c r="C77" s="104"/>
      <c r="D77" s="104"/>
      <c r="E77" s="104"/>
      <c r="F77" s="104"/>
      <c r="G77" s="104"/>
      <c r="H77" s="104"/>
      <c r="I77" s="104"/>
      <c r="J77" s="104"/>
    </row>
    <row r="78" spans="2:10" x14ac:dyDescent="0.35">
      <c r="B78" s="104"/>
      <c r="C78" s="104"/>
      <c r="D78" s="104"/>
      <c r="E78" s="104"/>
      <c r="F78" s="104"/>
      <c r="G78" s="104"/>
      <c r="H78" s="104"/>
      <c r="I78" s="104"/>
      <c r="J78" s="104"/>
    </row>
    <row r="79" spans="2:10" x14ac:dyDescent="0.35">
      <c r="B79" s="104"/>
      <c r="C79" s="104"/>
      <c r="D79" s="104"/>
      <c r="E79" s="104"/>
      <c r="F79" s="104"/>
      <c r="G79" s="104"/>
      <c r="H79" s="104"/>
      <c r="I79" s="104"/>
      <c r="J79" s="104"/>
    </row>
    <row r="80" spans="2:10" x14ac:dyDescent="0.35">
      <c r="B80" s="104"/>
      <c r="C80" s="104"/>
      <c r="D80" s="104"/>
      <c r="E80" s="104"/>
      <c r="F80" s="104"/>
      <c r="G80" s="104"/>
      <c r="H80" s="104"/>
      <c r="I80" s="104"/>
      <c r="J80" s="104"/>
    </row>
    <row r="81" spans="2:10" x14ac:dyDescent="0.35">
      <c r="B81" s="104"/>
      <c r="C81" s="104"/>
      <c r="D81" s="104"/>
      <c r="E81" s="104"/>
      <c r="F81" s="104"/>
      <c r="G81" s="104"/>
      <c r="H81" s="104"/>
      <c r="I81" s="104"/>
      <c r="J81" s="104"/>
    </row>
    <row r="82" spans="2:10" x14ac:dyDescent="0.35">
      <c r="B82" s="104"/>
      <c r="C82" s="104"/>
      <c r="D82" s="104"/>
      <c r="E82" s="104"/>
      <c r="F82" s="104"/>
      <c r="G82" s="104"/>
      <c r="H82" s="104"/>
      <c r="I82" s="104"/>
      <c r="J82" s="104"/>
    </row>
    <row r="83" spans="2:10" x14ac:dyDescent="0.35">
      <c r="B83" s="104"/>
      <c r="C83" s="104"/>
      <c r="D83" s="104"/>
      <c r="E83" s="104"/>
      <c r="F83" s="104"/>
      <c r="G83" s="104"/>
      <c r="H83" s="104"/>
      <c r="I83" s="104"/>
      <c r="J83" s="104"/>
    </row>
    <row r="84" spans="2:10" x14ac:dyDescent="0.35">
      <c r="B84" s="104"/>
      <c r="C84" s="104"/>
      <c r="D84" s="104"/>
      <c r="E84" s="104"/>
      <c r="F84" s="104"/>
      <c r="G84" s="104"/>
      <c r="H84" s="104"/>
      <c r="I84" s="104"/>
      <c r="J84" s="104"/>
    </row>
    <row r="85" spans="2:10" x14ac:dyDescent="0.35">
      <c r="B85" s="104"/>
      <c r="C85" s="104"/>
      <c r="D85" s="104"/>
      <c r="E85" s="104"/>
      <c r="F85" s="104"/>
      <c r="G85" s="104"/>
      <c r="H85" s="104"/>
      <c r="I85" s="104"/>
      <c r="J85" s="104"/>
    </row>
    <row r="86" spans="2:10" x14ac:dyDescent="0.35">
      <c r="B86" s="104"/>
      <c r="C86" s="104"/>
      <c r="D86" s="104"/>
      <c r="E86" s="104"/>
      <c r="F86" s="104"/>
      <c r="G86" s="104"/>
      <c r="H86" s="104"/>
      <c r="I86" s="104"/>
      <c r="J86" s="104"/>
    </row>
    <row r="87" spans="2:10" x14ac:dyDescent="0.35">
      <c r="B87" s="104"/>
      <c r="C87" s="104"/>
      <c r="D87" s="104"/>
      <c r="E87" s="104"/>
      <c r="F87" s="104"/>
      <c r="G87" s="104"/>
      <c r="H87" s="104"/>
      <c r="I87" s="104"/>
      <c r="J87" s="104"/>
    </row>
    <row r="88" spans="2:10" x14ac:dyDescent="0.35">
      <c r="B88" s="104"/>
      <c r="C88" s="104"/>
      <c r="D88" s="104"/>
      <c r="E88" s="104"/>
      <c r="F88" s="104"/>
      <c r="G88" s="104"/>
      <c r="H88" s="104"/>
      <c r="I88" s="104"/>
      <c r="J88" s="104"/>
    </row>
    <row r="89" spans="2:10" x14ac:dyDescent="0.35">
      <c r="B89" s="104"/>
      <c r="C89" s="104"/>
      <c r="D89" s="104"/>
      <c r="E89" s="104"/>
      <c r="F89" s="104"/>
      <c r="G89" s="104"/>
      <c r="H89" s="104"/>
      <c r="I89" s="104"/>
      <c r="J89" s="104"/>
    </row>
    <row r="90" spans="2:10" x14ac:dyDescent="0.35">
      <c r="B90" s="104"/>
      <c r="C90" s="104"/>
      <c r="D90" s="104"/>
      <c r="E90" s="104"/>
      <c r="F90" s="104"/>
      <c r="G90" s="104"/>
      <c r="H90" s="104"/>
      <c r="I90" s="104"/>
      <c r="J90" s="104"/>
    </row>
    <row r="91" spans="2:10" x14ac:dyDescent="0.35">
      <c r="B91" s="104"/>
      <c r="C91" s="104"/>
      <c r="D91" s="104"/>
      <c r="E91" s="104"/>
      <c r="F91" s="104"/>
      <c r="G91" s="104"/>
      <c r="H91" s="104"/>
      <c r="I91" s="104"/>
      <c r="J91" s="104"/>
    </row>
  </sheetData>
  <sheetProtection algorithmName="SHA-512" hashValue="ZEencJv6Ks3XpE22hw+KKRl4qyh8w5dScI9LESoIfyAt+I/idYIufwItCYv7U5GtTKmIsmMvhdJovllQNzqOsA==" saltValue="XhSgxm/rgAl3JWsly2U6bg==" spinCount="100000" sheet="1" objects="1" scenarios="1"/>
  <autoFilter ref="B3:J85" xr:uid="{B51C1A83-B57D-4D98-8F6A-4D272A1E6D53}"/>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A831CF2346D9C4AA009EECCE1CF84FA" ma:contentTypeVersion="6" ma:contentTypeDescription="Create a new document." ma:contentTypeScope="" ma:versionID="62300a4b4e4f5050ea9427d18694a28a">
  <xsd:schema xmlns:xsd="http://www.w3.org/2001/XMLSchema" xmlns:xs="http://www.w3.org/2001/XMLSchema" xmlns:p="http://schemas.microsoft.com/office/2006/metadata/properties" xmlns:ns1="http://schemas.microsoft.com/sharepoint/v3" xmlns:ns2="03b77f48-6448-4496-bb18-ba9b9f4d32ae" targetNamespace="http://schemas.microsoft.com/office/2006/metadata/properties" ma:root="true" ma:fieldsID="9b7932809ccf9d4bae93e321609aa2c0" ns1:_="" ns2:_="">
    <xsd:import namespace="http://schemas.microsoft.com/sharepoint/v3"/>
    <xsd:import namespace="03b77f48-6448-4496-bb18-ba9b9f4d32a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3b77f48-6448-4496-bb18-ba9b9f4d32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1E883D-13EC-40B7-B568-347D7FF2F64F}">
  <ds:schemaRefs>
    <ds:schemaRef ds:uri="http://schemas.microsoft.com/sharepoint/v3/contenttype/forms"/>
  </ds:schemaRefs>
</ds:datastoreItem>
</file>

<file path=customXml/itemProps2.xml><?xml version="1.0" encoding="utf-8"?>
<ds:datastoreItem xmlns:ds="http://schemas.openxmlformats.org/officeDocument/2006/customXml" ds:itemID="{187E2F7F-A9E6-4C83-B6B9-0D1D970EFE7D}">
  <ds:schemaRefs>
    <ds:schemaRef ds:uri="http://schemas.microsoft.com/office/2006/metadata/properties"/>
    <ds:schemaRef ds:uri="http://schemas.microsoft.com/office/infopath/2007/PartnerControls"/>
    <ds:schemaRef ds:uri="http://schemas.microsoft.com/sharepoint/v3"/>
  </ds:schemaRefs>
</ds:datastoreItem>
</file>

<file path=customXml/itemProps3.xml><?xml version="1.0" encoding="utf-8"?>
<ds:datastoreItem xmlns:ds="http://schemas.openxmlformats.org/officeDocument/2006/customXml" ds:itemID="{58B86BED-1635-4A1F-8425-D36FDA697D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3b77f48-6448-4496-bb18-ba9b9f4d32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1c22e59-6e76-40e7-9277-37c464fc6354}" enabled="1" method="Privileged" siteId="{f99512c1-fd9f-4475-9896-9a0b3cdc50e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1. Introduction</vt:lpstr>
      <vt:lpstr>2. Organisational Details</vt:lpstr>
      <vt:lpstr>3. Selection</vt:lpstr>
      <vt:lpstr>Sheet2</vt:lpstr>
      <vt:lpstr>LIsts</vt:lpstr>
      <vt:lpstr>4. Sensitivity</vt:lpstr>
      <vt:lpstr>Combined</vt:lpstr>
      <vt:lpstr>5. Selection Overall Scores</vt:lpstr>
      <vt:lpstr>6. Sensitivity Overall Scores</vt:lpstr>
      <vt:lpstr>Sheet1</vt:lpstr>
      <vt:lpstr>Summary</vt:lpstr>
      <vt:lpstr>Improvement Actions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Tanton, Matthew</dc:creator>
  <cp:keywords/>
  <dc:description/>
  <cp:lastModifiedBy>Tanton, Matthew</cp:lastModifiedBy>
  <cp:revision/>
  <dcterms:created xsi:type="dcterms:W3CDTF">2024-10-17T09:03:21Z</dcterms:created>
  <dcterms:modified xsi:type="dcterms:W3CDTF">2025-08-04T14:51:25Z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0x010100BA831CF2346D9C4AA009EECCE1CF84FA</vt:lpwstr>
  </property>
  <property fmtid="{D5CDD505-2E9C-101B-9397-08002B2CF9AE}" pid="3" name="_dlc_DocIdItemGuid">
    <vt:lpwstr>e46616b0-febd-428d-a7a2-7c1235febb56</vt:lpwstr>
  </property>
  <property fmtid="{D5CDD505-2E9C-101B-9397-08002B2CF9AE}" pid="4" name="MediaServiceImageTags">
    <vt:lpwstr/>
  </property>
</Properties>
</file>