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C:\Users\croyds\Documents\"/>
    </mc:Choice>
  </mc:AlternateContent>
  <xr:revisionPtr revIDLastSave="0" documentId="13_ncr:1_{0B837C96-C190-4428-8055-8F42952441BD}" xr6:coauthVersionLast="47" xr6:coauthVersionMax="47" xr10:uidLastSave="{00000000-0000-0000-0000-000000000000}"/>
  <workbookProtection workbookAlgorithmName="SHA-512" workbookHashValue="69bwUO9Gd9dAZGuyDduU3wxx036uxyr6KabyrtMZCWFyo3qhyJC5AJqqYctN3BIbqilD4DhDj6O1a+66DtQKIA==" workbookSaltValue="z+krMYLVdEdEMryeoZj+ag==" workbookSpinCount="100000" lockStructure="1"/>
  <bookViews>
    <workbookView xWindow="-110" yWindow="-110" windowWidth="24220" windowHeight="15500" xr2:uid="{00000000-000D-0000-FFFF-FFFF00000000}"/>
  </bookViews>
  <sheets>
    <sheet name="1. Introduction" sheetId="1" r:id="rId1"/>
    <sheet name="2. Organisational Details" sheetId="3" r:id="rId2"/>
    <sheet name="3. Selection" sheetId="4" r:id="rId3"/>
    <sheet name="Sheet2" sheetId="12" state="hidden" r:id="rId4"/>
    <sheet name="LIsts" sheetId="13" state="hidden" r:id="rId5"/>
    <sheet name="4. Sensitivity" sheetId="7" r:id="rId6"/>
    <sheet name="Combined" sheetId="16" state="hidden" r:id="rId7"/>
    <sheet name="5. Selection Overall Scores" sheetId="9" r:id="rId8"/>
    <sheet name="6. Sensitivity Overall Scores" sheetId="10" r:id="rId9"/>
    <sheet name="Sheet1" sheetId="11" state="hidden" r:id="rId10"/>
    <sheet name="Summary" sheetId="15" r:id="rId11"/>
    <sheet name="Improvement Actions" sheetId="17" r:id="rId12"/>
  </sheets>
  <definedNames>
    <definedName name="_xlnm._FilterDatabase" localSheetId="2" hidden="1">'3. Selection'!$A$2:$V$35</definedName>
    <definedName name="_xlnm._FilterDatabase" localSheetId="11" hidden="1">'Improvement Actions'!$B$3:$J$85</definedName>
  </definedNames>
  <calcPr calcId="191028" iterateCount="1" calcOnSave="0" concurrentCalc="0"/>
  <pivotCaches>
    <pivotCache cacheId="7" r:id="rId1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0" i="4" l="1"/>
  <c r="K27" i="4"/>
  <c r="K28" i="4"/>
  <c r="K29" i="4"/>
  <c r="M29" i="4" a="1"/>
  <c r="M29" i="4"/>
  <c r="L29" i="4"/>
  <c r="V48" i="4"/>
  <c r="K4" i="4"/>
  <c r="K5" i="4"/>
  <c r="K6" i="4"/>
  <c r="K7" i="4"/>
  <c r="K8" i="4"/>
  <c r="K9" i="4"/>
  <c r="K10" i="4"/>
  <c r="K11" i="4"/>
  <c r="K12" i="4"/>
  <c r="K13" i="4"/>
  <c r="K14" i="4"/>
  <c r="K15" i="4"/>
  <c r="K16" i="4"/>
  <c r="K17" i="4"/>
  <c r="K18" i="4"/>
  <c r="K19" i="4"/>
  <c r="K20" i="4"/>
  <c r="K21" i="4"/>
  <c r="K22" i="4"/>
  <c r="K23" i="4"/>
  <c r="M23" i="4" a="1"/>
  <c r="M23" i="4"/>
  <c r="K24" i="4"/>
  <c r="M24" i="4" a="1"/>
  <c r="M24" i="4"/>
  <c r="K25" i="4"/>
  <c r="M25" i="4" a="1"/>
  <c r="M25" i="4"/>
  <c r="K26" i="4"/>
  <c r="M26" i="4" a="1"/>
  <c r="M26" i="4"/>
  <c r="M30" i="4" a="1"/>
  <c r="M30" i="4"/>
  <c r="K31" i="4"/>
  <c r="M31" i="4" a="1"/>
  <c r="M31" i="4"/>
  <c r="K32" i="4"/>
  <c r="K33" i="4"/>
  <c r="K34" i="4"/>
  <c r="M34" i="4" a="1"/>
  <c r="M34" i="4"/>
  <c r="K35" i="4"/>
  <c r="M35" i="4" a="1"/>
  <c r="M35" i="4"/>
  <c r="K3" i="4"/>
  <c r="K4" i="7"/>
  <c r="K5" i="7"/>
  <c r="K6" i="7"/>
  <c r="K7" i="7"/>
  <c r="K8" i="7"/>
  <c r="K9" i="7"/>
  <c r="K10" i="7"/>
  <c r="K11" i="7"/>
  <c r="K12" i="7"/>
  <c r="K13" i="7"/>
  <c r="K14" i="7"/>
  <c r="K15" i="7"/>
  <c r="K16" i="7"/>
  <c r="K17" i="7"/>
  <c r="K18" i="7"/>
  <c r="K19" i="7"/>
  <c r="K20" i="7"/>
  <c r="K21" i="7"/>
  <c r="K22" i="7"/>
  <c r="K23" i="7"/>
  <c r="K24" i="7"/>
  <c r="K25" i="7"/>
  <c r="K26" i="7"/>
  <c r="K27" i="7"/>
  <c r="K28" i="7"/>
  <c r="K29" i="7"/>
  <c r="K30" i="7"/>
  <c r="K31" i="7"/>
  <c r="K32" i="7"/>
  <c r="M32" i="7" a="1"/>
  <c r="M32" i="7"/>
  <c r="K33" i="7"/>
  <c r="M33" i="7" a="1"/>
  <c r="M33" i="7"/>
  <c r="K3" i="7"/>
  <c r="Q39" i="16" a="1"/>
  <c r="Q39" i="16"/>
  <c r="Y39" i="16"/>
  <c r="X39" i="16" a="1"/>
  <c r="X39" i="16"/>
  <c r="B6" i="15"/>
  <c r="G6" i="15"/>
  <c r="B5" i="15"/>
  <c r="G5" i="15"/>
  <c r="M10" i="4" a="1"/>
  <c r="M10" i="4"/>
  <c r="M33" i="4" a="1"/>
  <c r="M33" i="4"/>
  <c r="M7" i="4" a="1"/>
  <c r="M7" i="4"/>
  <c r="M22" i="4" a="1"/>
  <c r="M22" i="4"/>
  <c r="M18" i="4" a="1"/>
  <c r="M18" i="4"/>
  <c r="Y62" i="16"/>
  <c r="Y61" i="16"/>
  <c r="Y45" i="16"/>
  <c r="Y68" i="16"/>
  <c r="Y52" i="16"/>
  <c r="Y67" i="16"/>
  <c r="Y59" i="16"/>
  <c r="Y51" i="16"/>
  <c r="Y43" i="16"/>
  <c r="Y46" i="16"/>
  <c r="Y69" i="16"/>
  <c r="Y53" i="16"/>
  <c r="Y60" i="16"/>
  <c r="Y44" i="16"/>
  <c r="Y66" i="16"/>
  <c r="Y58" i="16"/>
  <c r="Y50" i="16"/>
  <c r="Y42" i="16"/>
  <c r="Y54" i="16"/>
  <c r="Y65" i="16"/>
  <c r="Y49" i="16"/>
  <c r="Y64" i="16"/>
  <c r="Y56" i="16"/>
  <c r="Y48" i="16"/>
  <c r="Y40" i="16"/>
  <c r="Y57" i="16"/>
  <c r="Y41" i="16"/>
  <c r="Y63" i="16"/>
  <c r="Y55" i="16"/>
  <c r="Y47" i="16"/>
  <c r="A6" i="12" a="1"/>
  <c r="A6" i="12"/>
  <c r="L35" i="4"/>
  <c r="M20" i="7" a="1"/>
  <c r="M20" i="7"/>
  <c r="M21" i="7" a="1"/>
  <c r="M21" i="7"/>
  <c r="M22" i="7" a="1"/>
  <c r="M22" i="7"/>
  <c r="M23" i="7" a="1"/>
  <c r="M23" i="7"/>
  <c r="M24" i="7" a="1"/>
  <c r="M24" i="7"/>
  <c r="M25" i="7" a="1"/>
  <c r="M25" i="7"/>
  <c r="M26" i="7" a="1"/>
  <c r="M26" i="7"/>
  <c r="M27" i="7" a="1"/>
  <c r="M27" i="7"/>
  <c r="M28" i="7" a="1"/>
  <c r="M28" i="7"/>
  <c r="M31" i="7" a="1"/>
  <c r="M31" i="7"/>
  <c r="L32" i="7"/>
  <c r="AF51" i="7"/>
  <c r="L33" i="7"/>
  <c r="AH52" i="7"/>
  <c r="P44" i="4"/>
  <c r="P45" i="4"/>
  <c r="P46" i="4"/>
  <c r="P47" i="4"/>
  <c r="P49" i="4"/>
  <c r="P50" i="4"/>
  <c r="L34" i="4"/>
  <c r="L6" i="7"/>
  <c r="AF52" i="7"/>
  <c r="D6" i="12" a="1"/>
  <c r="D6" i="12"/>
  <c r="E6" i="12" a="1"/>
  <c r="E6" i="12"/>
  <c r="B6" i="12" a="1"/>
  <c r="B6" i="12"/>
  <c r="C6" i="12" a="1"/>
  <c r="C6" i="12"/>
  <c r="X53" i="4"/>
  <c r="E6" i="9"/>
  <c r="E6" i="10"/>
  <c r="AE48" i="7"/>
  <c r="AE52" i="7"/>
  <c r="AE49" i="7"/>
  <c r="AE44" i="7"/>
  <c r="AE45" i="7"/>
  <c r="P40" i="4"/>
  <c r="AE46" i="7"/>
  <c r="AE47" i="7"/>
  <c r="AE50" i="7"/>
  <c r="AE43" i="7"/>
  <c r="AE51" i="7"/>
  <c r="AE42" i="7"/>
  <c r="AE37" i="7"/>
  <c r="M6" i="7" a="1"/>
  <c r="M6" i="7"/>
  <c r="AE41" i="7"/>
  <c r="M15" i="7" a="1"/>
  <c r="M15" i="7"/>
  <c r="AE36" i="7"/>
  <c r="M19" i="7" a="1"/>
  <c r="M19" i="7"/>
  <c r="M9" i="7" a="1"/>
  <c r="M9" i="7"/>
  <c r="AE38" i="7"/>
  <c r="AE39" i="7"/>
  <c r="M30" i="7" a="1"/>
  <c r="M30" i="7"/>
  <c r="AE40" i="7"/>
  <c r="L9" i="7"/>
  <c r="L20" i="7"/>
  <c r="L24" i="7"/>
  <c r="AF44" i="7"/>
  <c r="L28" i="7"/>
  <c r="AF48" i="7"/>
  <c r="L15" i="7"/>
  <c r="L21" i="7"/>
  <c r="AF41" i="7"/>
  <c r="L25" i="7"/>
  <c r="AF45" i="7"/>
  <c r="L30" i="7"/>
  <c r="L22" i="7"/>
  <c r="AF42" i="7"/>
  <c r="L26" i="7"/>
  <c r="AF46" i="7"/>
  <c r="L31" i="7"/>
  <c r="AF50" i="7"/>
  <c r="L19" i="7"/>
  <c r="L23" i="7"/>
  <c r="AF43" i="7"/>
  <c r="L27" i="7"/>
  <c r="AF47" i="7"/>
  <c r="P41" i="4"/>
  <c r="L10" i="4"/>
  <c r="V41" i="4"/>
  <c r="L24" i="4"/>
  <c r="V45" i="4"/>
  <c r="P48" i="4"/>
  <c r="L33" i="4"/>
  <c r="L22" i="4"/>
  <c r="V43" i="4"/>
  <c r="P42" i="4"/>
  <c r="V53" i="4"/>
  <c r="L23" i="4"/>
  <c r="V44" i="4"/>
  <c r="L30" i="4"/>
  <c r="V49" i="4"/>
  <c r="L18" i="4"/>
  <c r="V42" i="4"/>
  <c r="L25" i="4"/>
  <c r="V46" i="4"/>
  <c r="P43" i="4"/>
  <c r="L31" i="4"/>
  <c r="V50" i="4"/>
  <c r="P52" i="4"/>
  <c r="P53" i="4"/>
  <c r="L26" i="4"/>
  <c r="P51" i="4"/>
  <c r="V52" i="4"/>
  <c r="L7" i="4"/>
  <c r="C39" i="16" a="1"/>
  <c r="B64" i="16"/>
  <c r="AH40" i="7"/>
  <c r="E4" i="10"/>
  <c r="AH49" i="7"/>
  <c r="E5" i="10"/>
  <c r="AH36" i="7"/>
  <c r="E3" i="10"/>
  <c r="AJ36" i="7"/>
  <c r="E6" i="15"/>
  <c r="I6" i="12" a="1"/>
  <c r="I6" i="12"/>
  <c r="H6" i="12" a="1"/>
  <c r="H6" i="12"/>
  <c r="F6" i="12" a="1"/>
  <c r="F6" i="12"/>
  <c r="AF37" i="7"/>
  <c r="AF40" i="7"/>
  <c r="AF36" i="7"/>
  <c r="AF49" i="7"/>
  <c r="V40" i="4"/>
  <c r="X40" i="4"/>
  <c r="V51" i="4"/>
  <c r="X51" i="4"/>
  <c r="E5" i="9"/>
  <c r="AF39" i="7"/>
  <c r="AF38" i="7"/>
  <c r="B42" i="16"/>
  <c r="B41" i="16"/>
  <c r="B49" i="16"/>
  <c r="B48" i="16"/>
  <c r="B45" i="16"/>
  <c r="B43" i="16"/>
  <c r="B69" i="16"/>
  <c r="B61" i="16"/>
  <c r="B59" i="16"/>
  <c r="B63" i="16"/>
  <c r="B53" i="16"/>
  <c r="B51" i="16"/>
  <c r="B65" i="16"/>
  <c r="B40" i="16"/>
  <c r="C39" i="16"/>
  <c r="B39" i="16"/>
  <c r="B62" i="16"/>
  <c r="B60" i="16"/>
  <c r="B66" i="16"/>
  <c r="B67" i="16"/>
  <c r="B56" i="16"/>
  <c r="B68" i="16"/>
  <c r="B55" i="16"/>
  <c r="B54" i="16"/>
  <c r="B52" i="16"/>
  <c r="B58" i="16"/>
  <c r="B47" i="16"/>
  <c r="B57" i="16"/>
  <c r="B46" i="16"/>
  <c r="B44" i="16"/>
  <c r="B50" i="16"/>
  <c r="B3" i="10"/>
  <c r="E3" i="9"/>
  <c r="F6" i="15"/>
  <c r="C3" i="16" a="1"/>
  <c r="B15" i="16"/>
  <c r="Z40" i="4"/>
  <c r="E5" i="15"/>
  <c r="X44" i="4"/>
  <c r="E4" i="9"/>
  <c r="V47" i="4"/>
  <c r="I5" i="15" a="1"/>
  <c r="I5" i="15"/>
  <c r="J5" i="15" a="1"/>
  <c r="J5" i="15"/>
  <c r="F5" i="15"/>
  <c r="Y24" i="16"/>
  <c r="E45" i="15"/>
  <c r="F45" i="15"/>
  <c r="B9" i="16"/>
  <c r="B8" i="16"/>
  <c r="Y10" i="16"/>
  <c r="Y7" i="16"/>
  <c r="E28" i="15"/>
  <c r="E20" i="15"/>
  <c r="F20" i="15"/>
  <c r="E22" i="15"/>
  <c r="F22" i="15"/>
  <c r="Y34" i="16"/>
  <c r="E47" i="15"/>
  <c r="F47" i="15"/>
  <c r="Y14" i="16"/>
  <c r="B25" i="16"/>
  <c r="E30" i="15"/>
  <c r="F30" i="15"/>
  <c r="E21" i="15"/>
  <c r="F21" i="15"/>
  <c r="Y22" i="16"/>
  <c r="B22" i="16"/>
  <c r="B12" i="16"/>
  <c r="E31" i="15"/>
  <c r="F31" i="15"/>
  <c r="Y16" i="16"/>
  <c r="E43" i="15"/>
  <c r="F43" i="15"/>
  <c r="E34" i="15"/>
  <c r="F34" i="15"/>
  <c r="B18" i="16"/>
  <c r="B34" i="16"/>
  <c r="Y35" i="16"/>
  <c r="E19" i="15"/>
  <c r="Y8" i="16"/>
  <c r="E49" i="15"/>
  <c r="F49" i="15"/>
  <c r="B5" i="16"/>
  <c r="B13" i="16"/>
  <c r="E38" i="15"/>
  <c r="F38" i="15"/>
  <c r="Y9" i="16"/>
  <c r="Y17" i="16"/>
  <c r="B30" i="16"/>
  <c r="Y33" i="16"/>
  <c r="Y21" i="16"/>
  <c r="E48" i="15"/>
  <c r="F48" i="15"/>
  <c r="Y20" i="16"/>
  <c r="B3" i="9"/>
  <c r="B17" i="16"/>
  <c r="Y13" i="16"/>
  <c r="Y32" i="16"/>
  <c r="E33" i="15"/>
  <c r="F33" i="15"/>
  <c r="B33" i="16"/>
  <c r="B20" i="16"/>
  <c r="B6" i="16"/>
  <c r="B21" i="16"/>
  <c r="Y27" i="16"/>
  <c r="Y15" i="16"/>
  <c r="B28" i="16"/>
  <c r="B32" i="16"/>
  <c r="B35" i="16"/>
  <c r="Y37" i="16"/>
  <c r="Y36" i="16"/>
  <c r="B10" i="16"/>
  <c r="E42" i="15"/>
  <c r="F42" i="15"/>
  <c r="B37" i="16"/>
  <c r="B11" i="16"/>
  <c r="Y30" i="16"/>
  <c r="E39" i="15"/>
  <c r="F39" i="15"/>
  <c r="Y11" i="16"/>
  <c r="B14" i="16"/>
  <c r="E41" i="15"/>
  <c r="F41" i="15"/>
  <c r="Y6" i="16"/>
  <c r="B29" i="16"/>
  <c r="E44" i="15"/>
  <c r="F44" i="15"/>
  <c r="Y18" i="16"/>
  <c r="E46" i="15"/>
  <c r="F46" i="15"/>
  <c r="E50" i="15"/>
  <c r="F50" i="15"/>
  <c r="B31" i="16"/>
  <c r="B16" i="16"/>
  <c r="E32" i="15"/>
  <c r="F32" i="15"/>
  <c r="Y4" i="16"/>
  <c r="Y12" i="16"/>
  <c r="B24" i="16"/>
  <c r="Y38" i="16"/>
  <c r="Y23" i="16"/>
  <c r="Y31" i="16"/>
  <c r="E36" i="15"/>
  <c r="F36" i="15"/>
  <c r="Y28" i="16"/>
  <c r="C3" i="16"/>
  <c r="B3" i="16"/>
  <c r="B4" i="16"/>
  <c r="Y5" i="16"/>
  <c r="B26" i="16"/>
  <c r="E35" i="15"/>
  <c r="F35" i="15"/>
  <c r="B23" i="16"/>
  <c r="E51" i="15"/>
  <c r="F51" i="15"/>
  <c r="B7" i="16"/>
  <c r="Y26" i="16"/>
  <c r="B19" i="16"/>
  <c r="Y3" i="16"/>
  <c r="B36" i="16"/>
  <c r="E29" i="15"/>
  <c r="F29" i="15"/>
  <c r="B27" i="16"/>
  <c r="B38" i="16"/>
  <c r="Y29" i="16"/>
  <c r="Y25" i="16"/>
  <c r="E37" i="15"/>
  <c r="F37" i="15"/>
  <c r="Y19" i="16"/>
  <c r="E40" i="15"/>
  <c r="F40" i="15"/>
  <c r="F19" i="15"/>
  <c r="I19" i="15" a="1"/>
  <c r="I19" i="15"/>
  <c r="J19" i="15" a="1"/>
  <c r="J19" i="15"/>
  <c r="A4" i="17" a="1"/>
  <c r="A4" i="17"/>
  <c r="F28" i="15"/>
  <c r="I28" i="15" a="1"/>
  <c r="I28" i="15"/>
  <c r="J28" i="15" a="1"/>
  <c r="J28" i="15"/>
  <c r="L5" i="15" a="1"/>
  <c r="L5" i="15"/>
  <c r="K5" i="15" a="1"/>
  <c r="K5" i="15"/>
  <c r="M5" i="15" a="1"/>
  <c r="M5" i="15"/>
  <c r="D4" i="17" a="1"/>
  <c r="D4" i="17"/>
  <c r="B4" i="17" a="1"/>
  <c r="B4" i="17"/>
  <c r="I4" i="17" a="1"/>
  <c r="I4" i="17"/>
  <c r="J4" i="17" a="1"/>
  <c r="J4" i="17"/>
  <c r="F4" i="17" a="1"/>
  <c r="F4" i="17"/>
  <c r="G4" i="17" a="1"/>
  <c r="G4" i="17"/>
  <c r="C4" i="17" a="1"/>
  <c r="C4" i="17"/>
  <c r="E4" i="17" a="1"/>
  <c r="E4" i="17"/>
  <c r="H4" i="17" a="1"/>
  <c r="H4" i="17"/>
  <c r="L28" i="15" a="1"/>
  <c r="L28" i="15"/>
  <c r="M28" i="15" a="1"/>
  <c r="M28" i="15"/>
  <c r="K28" i="15" a="1"/>
  <c r="K28" i="15"/>
  <c r="K19" i="15" a="1"/>
  <c r="K19" i="15"/>
  <c r="M19" i="15" a="1"/>
  <c r="M19" i="15"/>
  <c r="L19" i="15" a="1"/>
  <c r="L19" i="15"/>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<sst xmlns="http://schemas.openxmlformats.org/spreadsheetml/2006/main" count="974" uniqueCount="546">
  <si>
    <t>Developed by The National Archives, UK</t>
  </si>
  <si>
    <t>Contact at Information.Management.Assessment@nationalarchives.gov.uk</t>
  </si>
  <si>
    <t>Organisational Details</t>
  </si>
  <si>
    <t>Department</t>
  </si>
  <si>
    <t>Date</t>
  </si>
  <si>
    <t>Contact</t>
  </si>
  <si>
    <t>Role</t>
  </si>
  <si>
    <t>Review Date</t>
  </si>
  <si>
    <t>Questions</t>
  </si>
  <si>
    <t>Model Answers</t>
  </si>
  <si>
    <t>Scores - please complete all sections to see your scores</t>
  </si>
  <si>
    <t xml:space="preserve">ID
</t>
  </si>
  <si>
    <t xml:space="preserve">Theme
</t>
  </si>
  <si>
    <t>Section</t>
  </si>
  <si>
    <t>Category</t>
  </si>
  <si>
    <t>Level 1 - Beginner</t>
  </si>
  <si>
    <t>Level 2 - Emerging</t>
  </si>
  <si>
    <t>Level 3 - Learning</t>
  </si>
  <si>
    <t>Level 4 -  Developing</t>
  </si>
  <si>
    <t>Level 5 - Mastering</t>
  </si>
  <si>
    <t>Answer Please Select in Drop-Down)</t>
  </si>
  <si>
    <t>Score</t>
  </si>
  <si>
    <t xml:space="preserve">Your score per Section
</t>
  </si>
  <si>
    <t>Total possible per Section</t>
  </si>
  <si>
    <t>Your notes and comments</t>
  </si>
  <si>
    <t>Improvement timescale</t>
  </si>
  <si>
    <t>We will take the following action(s)…</t>
  </si>
  <si>
    <t>The person(s) responsible will be…</t>
  </si>
  <si>
    <t>1.1.1</t>
  </si>
  <si>
    <t>Governance and Capabilities</t>
  </si>
  <si>
    <t>Governance</t>
  </si>
  <si>
    <t>(1.1.1.) Governance: oversight, policies and methodologies in place and in use</t>
  </si>
  <si>
    <t>No formal oversight, governance, or processes for digital record selection, and no recognition of the challenge</t>
  </si>
  <si>
    <t>Recognition of the challenge but no senior support yet, and no plans, policies or methodologies in place</t>
  </si>
  <si>
    <t>Some policies, plans or methodologies are developed but not yet implemented</t>
  </si>
  <si>
    <t>Policies, plans and methodologies are in use to conduct appraisal of digital records, but difficulties experienced in implementation</t>
  </si>
  <si>
    <t>Mature governance in place, which is continually reviewed, improved upon and applied consistently over a number of years</t>
  </si>
  <si>
    <t>1.1.2</t>
  </si>
  <si>
    <t>(1.1.2.) Governance: content asset and liability balance</t>
  </si>
  <si>
    <t>No approach to identify content as an asset and what content is a liability. Therefore the balance is heavily weighted towards liabilities</t>
  </si>
  <si>
    <t>Recognition of the content asset and liability challenge, but no senior management support or resource deployed</t>
  </si>
  <si>
    <t>Plan with resource requirements in place. Working on (a) identification of assets and (b) a strategy to categorise the remainder</t>
  </si>
  <si>
    <t>Assets are being identified and secured. Liabilities are identified and quarantined prior to destruction or removal </t>
  </si>
  <si>
    <t>Assets are routinely identified and liabilities routinely removed or destroyed</t>
  </si>
  <si>
    <t>1.1.3</t>
  </si>
  <si>
    <t>(1.1.3.) Governance: understanding of the size of legacy digital records</t>
  </si>
  <si>
    <t>No understanding of the size of legacy digital records</t>
  </si>
  <si>
    <t>Rudimentary plans to address legacy digital records exist, with some basic forecasted understanding of scale and size</t>
  </si>
  <si>
    <t>Plans to address legacy digital records exist, with some forecasted understanding of scale and size</t>
  </si>
  <si>
    <t>Plans to address legacy digital records exist, with detailed forecasted understanding of scale and size</t>
  </si>
  <si>
    <t>Detailed and sophisticated planning and forecasting exists and is regularly reviewed. Scale and size of legacy records is fully understood</t>
  </si>
  <si>
    <t>1.1.4</t>
  </si>
  <si>
    <t>(1.1.4.) Governance: roles and responsibilities</t>
  </si>
  <si>
    <t>Responsibility for digital record review is unclear and selection activities are ad hoc or not happening.</t>
  </si>
  <si>
    <t>Some role holders exist and limited selection activities are happening</t>
  </si>
  <si>
    <t>Records team and other role holders are established and selection activities are underway</t>
  </si>
  <si>
    <t>Records team and other role holders are in place and responsibilities are defined.  Selection activities are established.</t>
  </si>
  <si>
    <t>Responsibilities clear, all roles are established and selection activities are routine and regular.</t>
  </si>
  <si>
    <t>1.1.5</t>
  </si>
  <si>
    <t>(1.1.5.) Governance: risk</t>
  </si>
  <si>
    <t>No recognition of the risks associated with not appraising and selecting digital records.</t>
  </si>
  <si>
    <t>Appraisal and selection risks are recorded, but at a low level in the organisation</t>
  </si>
  <si>
    <t>Appraisal and selection risks are recorded and escalated to a level capable of making budget decisions, but no mitigations are agreed</t>
  </si>
  <si>
    <t>Appraisal and selection risks are understood and mitigated to a degree, at a level capable of making budget decisions</t>
  </si>
  <si>
    <t>Appraisal and Selection risks are fully recognised, at a level that can make decisions on budget, and fully mitigated.</t>
  </si>
  <si>
    <t>1.2.1</t>
  </si>
  <si>
    <t>Skills</t>
  </si>
  <si>
    <t>(1.2.1.) Skills: value and context of records</t>
  </si>
  <si>
    <t>Lack of ability to determine archival value and contextual relationships in digital records</t>
  </si>
  <si>
    <t>Building skills for digital record selection and review; value and context of records partially understood as a result</t>
  </si>
  <si>
    <t>Developing skills for digital record selection; value and context of records somewhat understood by reviewers</t>
  </si>
  <si>
    <t>Skilled resources for digital record selection are in place; value and context of records is well understood</t>
  </si>
  <si>
    <t>Expert skills for digital record selection. An excellent understanding of the content and subject matter of records will be transferred to TNA</t>
  </si>
  <si>
    <t>Unknown</t>
  </si>
  <si>
    <t xml:space="preserve">1.2.2 </t>
  </si>
  <si>
    <t>(1.2.2.) Skills: records collection policy and guidance</t>
  </si>
  <si>
    <t>No understanding of TNA's Records Collection Policy and underlying appraisal and selection guidance to help identify records of historical value</t>
  </si>
  <si>
    <t xml:space="preserve">Partial understanding of TNA's Records Collection Policy and underlying guidance, but not fully embedded </t>
  </si>
  <si>
    <t>TNA's Records Collection Policy and underlying guidance is mostly understood and followed in principle</t>
  </si>
  <si>
    <t>TNA's Records Collection Policy and underlying guidance is understood and often used to identify records of historical value</t>
  </si>
  <si>
    <t>TNA's Records Collection Policy and underlying appraisal and selection guidance is fully understood and actively used to help identify records of historical value</t>
  </si>
  <si>
    <t>N/A</t>
  </si>
  <si>
    <t>1.2.3</t>
  </si>
  <si>
    <t>(1.2.3.) Skills: knowledge transfer</t>
  </si>
  <si>
    <t>No knowledge transfer within the records team in terms of context, format, and previous work of the organisation</t>
  </si>
  <si>
    <t>Limited knowledge transfer within the records team in terms of context, format, and previous work of the organisation</t>
  </si>
  <si>
    <t>Some knowledge transfer within the records team in terms of context, format, and previous work of the organisation</t>
  </si>
  <si>
    <t>Detailed knowledge transfer within the records team in terms of context, format, and previous work of the organisation</t>
  </si>
  <si>
    <t>Full and ongoing knowledge transfer within the records team in terms of context, format, and previous work of the organisation</t>
  </si>
  <si>
    <t>1.3.1</t>
  </si>
  <si>
    <t>Technical Capabilities</t>
  </si>
  <si>
    <t>(1.3.1.) Technical capabilities: visibility of legacy digital records</t>
  </si>
  <si>
    <t>No existing identification of digital records of continuing, evidential and historical value</t>
  </si>
  <si>
    <t>Limited identification of valuable digital records through use of retention functionality. Some audits of legacy folders, with suitable access arrangements and protection</t>
  </si>
  <si>
    <t>Some identification of valuable digital records through use of retention functionality. Some audits of legacy folders, with suitable access arrangements and protection</t>
  </si>
  <si>
    <t>Most valuable digital records are identified through the use of retention functionality and audits of legacy records</t>
  </si>
  <si>
    <t>Digital records of continuing, evidential and historical value for permanent preservation are clearly identified. Retention functionality and audits of legacy content fully account for all records to be appraised and selected</t>
  </si>
  <si>
    <t xml:space="preserve">1.3.2 </t>
  </si>
  <si>
    <t>(1.3.2.) Technical capabilities: digital continuity</t>
  </si>
  <si>
    <t>No understanding of the format and medium of digital records held, and some are inaccessible because of permissions or passwords set</t>
  </si>
  <si>
    <t>The format and medium of digital records held is partially known, but not all is capable of being accessed for appraisal and selection</t>
  </si>
  <si>
    <t>The format and medium of digital records held is fully known, but not all is capable of being accessed for appraisal and selection</t>
  </si>
  <si>
    <t>The format and medium of digital records held is fully known, and most is able to be accessed for appraisal and selection</t>
  </si>
  <si>
    <t>All formats and media of digital information are identified, accessed and capable of being appraised and selected</t>
  </si>
  <si>
    <t>1.3.3.</t>
  </si>
  <si>
    <t>(1.3.3.) Technical capabilities: automation and specialist tools</t>
  </si>
  <si>
    <t>No automation or specialist tools used in records management workflow</t>
  </si>
  <si>
    <t>Some automation or specialist tool use</t>
  </si>
  <si>
    <t>Moderate use of tools or automated processes</t>
  </si>
  <si>
    <t>Tools used within workflow and some flow of data between tools</t>
  </si>
  <si>
    <t>Fully integrated workflows combining automation and user interfaces</t>
  </si>
  <si>
    <t>1.3.4.</t>
  </si>
  <si>
    <t>(1.3.4.) Technical capabilities: metadata</t>
  </si>
  <si>
    <t>Lack of metadata prevents effective appraisal and selection</t>
  </si>
  <si>
    <t xml:space="preserve">Limited metadata enables appraisal and selection, but some corruption has occurred </t>
  </si>
  <si>
    <t xml:space="preserve">Some metadata enables appraisal and selection, and any corruption issues have been identified </t>
  </si>
  <si>
    <t>Good metadata enables appraisal and selection, and any corruption issues have been corrected or overcome</t>
  </si>
  <si>
    <t>Metadata is complete and uncorrupted, allowing it to be fully exploited for appraisal and selection</t>
  </si>
  <si>
    <t>1.3.5</t>
  </si>
  <si>
    <t>(1.3.5.) Technical capabilities: data analysis</t>
  </si>
  <si>
    <t>No capability to perform data analysis of records</t>
  </si>
  <si>
    <t>Some capability to perform analysis of document metadata</t>
  </si>
  <si>
    <t>Some capability to perform analysis of record content and metadata to enhance knowledge of collections</t>
  </si>
  <si>
    <t>Systematic analysis of content and metadata for insight to enhance knowledge and aid decision making</t>
  </si>
  <si>
    <t>Analysis of content and metadata integrated into record management workflows</t>
  </si>
  <si>
    <t>1.3.6</t>
  </si>
  <si>
    <t>(1.3.6.) Technical capabilities: dashboard capability</t>
  </si>
  <si>
    <t>No dashboard capability is in place to appraise and select records</t>
  </si>
  <si>
    <t xml:space="preserve">There has been limited use of dashboard capability </t>
  </si>
  <si>
    <t>Dashboard capability is sometimes deployed to assist appraisal and selection</t>
  </si>
  <si>
    <t>Dashboard capability is deployed often to assist appraisal and selection</t>
  </si>
  <si>
    <t>Dashboard capability is always deployed to assist appraisal and selection and this is done as part of a regular cycle of activity</t>
  </si>
  <si>
    <t>1.3.7</t>
  </si>
  <si>
    <t>(1.3.7.) Technical capabilities: understanding of Artificial Intelligence (AI)</t>
  </si>
  <si>
    <t>No understanding of AI and other data driven approaches, or its potential in records management</t>
  </si>
  <si>
    <t>Some understanding of potential of AI and other data driven approaches, but not underlying concepts</t>
  </si>
  <si>
    <t>Good understanding of potential of AI and other data driven approaches, and some of the underlying concepts</t>
  </si>
  <si>
    <t>Good understanding of different types of AI and other data driven approaches, and how they can be applied to appraisal and selection tasks</t>
  </si>
  <si>
    <t>Strong enough understanding of AI and other data driven approaches to architect or design records management workflow incorporating AI appropriately</t>
  </si>
  <si>
    <t>1.3.8</t>
  </si>
  <si>
    <t>(1.3.8.) Technical capabilities: use of AI</t>
  </si>
  <si>
    <t>No use of AI and other data driven approaches</t>
  </si>
  <si>
    <t xml:space="preserve">Use of tools with AI enabled functionality and other data driven approaches </t>
  </si>
  <si>
    <t>Use of AI based services and other data driven approaches to perform individual tasks</t>
  </si>
  <si>
    <t>Use of self-managed AI based tools and other data driven approaches to perform individual tasks</t>
  </si>
  <si>
    <t>AI tools and other data driven approaches are integrated into workflow and processes, with quality monitored by human oversight</t>
  </si>
  <si>
    <t>1.4.1</t>
  </si>
  <si>
    <t>Capacity</t>
  </si>
  <si>
    <t>(1.4.1.) Capacity: budget</t>
  </si>
  <si>
    <t>No dedicated budget for appraisal and selection activities</t>
  </si>
  <si>
    <t>Building business case and a plan for budget and resources</t>
  </si>
  <si>
    <t>Budget is allocated and planning for appraisal and selection resources is in place</t>
  </si>
  <si>
    <t>Resources are allocated, and there is investment in appraisal and selection infrastructure</t>
  </si>
  <si>
    <t>Strategic budgeting and resourcing for appraisal and selection is secure and ongoing</t>
  </si>
  <si>
    <t>1.4.2</t>
  </si>
  <si>
    <t>(1.4.2.) Capacity: senior management engagement on budget and resource needs</t>
  </si>
  <si>
    <t>No communication with senior management about unique requirements and strategic planning needed for digital appraisal and selection</t>
  </si>
  <si>
    <t>Communication with senior management has begun, although there is little appreciation of the strategic requirements for appraisal and selection</t>
  </si>
  <si>
    <t>Senior management are aware of the strategic requirements for digital appraisal and selection</t>
  </si>
  <si>
    <t>Senior management understand and endorse strategic requirements for digital appraisal and selection, although funding constraints limit full support</t>
  </si>
  <si>
    <t>Senior managers fully approve and support the requirements of a funded digital appraisal and selection programme</t>
  </si>
  <si>
    <t>1.4.3</t>
  </si>
  <si>
    <t>(1.4.3.) Capacity: level of activity</t>
  </si>
  <si>
    <t>No records are appraised on time. The Public Records Act 20 year rule is not being met</t>
  </si>
  <si>
    <t>Less than 50% of records are appraised on time. The Public Records Act 20 year rule is a long way from being met.</t>
  </si>
  <si>
    <t>Between 50% and 75% of records are appraised on time. The Public Records Act 20 year rule is partially met.</t>
  </si>
  <si>
    <t>More than 75% of records are appraised on time. The Public Records Act 20 year rule close to being met.</t>
  </si>
  <si>
    <t>All records are appraised on time. The Public Records Act 20 year rule is being fully met. Some records may be transferred early</t>
  </si>
  <si>
    <t>1.4.4</t>
  </si>
  <si>
    <t>(1.4.4.) Capacity: problem solving</t>
  </si>
  <si>
    <t>Where resourcing and funding cannot be obtained, there has been no problem solving or planning for the best appraisal and selection delivery with the tools and resources at your disposal</t>
  </si>
  <si>
    <t>Where funding or resource has been requested but is not available, limited risk assessment and problem solving has taken place, with little use of the tools and resources at your disposal</t>
  </si>
  <si>
    <t>Where funding or resource has been requested but is not available, some risk assessment and problem solving has taken place, and some use of the tools and resources at your disposal</t>
  </si>
  <si>
    <t>Where funding or resource has been requested but is not available, risk assessment and problem solving has taken place. Tools and resources at your disposal are in use, but because they are limited, it results in a less than good digital appraisal and selection solution</t>
  </si>
  <si>
    <t xml:space="preserve">Where funding or resource has been requested but is not available, full risk assessment and problem solving activity is complete and the best possible digital appraisal and selection solution enacted </t>
  </si>
  <si>
    <t>2.1.1</t>
  </si>
  <si>
    <t xml:space="preserve">Methodology </t>
  </si>
  <si>
    <t>Methodology</t>
  </si>
  <si>
    <t>(2.1.1.) Methodology</t>
  </si>
  <si>
    <t>No High Level Appraisal Methodology (HLAM) exists</t>
  </si>
  <si>
    <t>A HLAM does not exist, but supporting information asset registers and retention schedules are in place to help monitor information risk</t>
  </si>
  <si>
    <t>A HLAM is in draft</t>
  </si>
  <si>
    <t xml:space="preserve">A HLAM is shared and widely used internally, but is not signed off at board level or published </t>
  </si>
  <si>
    <t>A current HLAM has been signed off at board level and published on your department’s website, reviewed and updated annually</t>
  </si>
  <si>
    <t>2.1.2</t>
  </si>
  <si>
    <t>Policy</t>
  </si>
  <si>
    <t>(2.1.2.) Policy</t>
  </si>
  <si>
    <t xml:space="preserve">No Departmental selection policy exists  </t>
  </si>
  <si>
    <t>A selection policy is in draft</t>
  </si>
  <si>
    <t>A selection policy is finalised, but is not shared or consistently used</t>
  </si>
  <si>
    <t>A selection policy exists, is understood and in regular use, but is not published internally</t>
  </si>
  <si>
    <t>An approved selection policy (which may reference record sensitivity) is published internally and regularly reviewed</t>
  </si>
  <si>
    <t>2.1.3</t>
  </si>
  <si>
    <t>Levels of review</t>
  </si>
  <si>
    <t>(2.1.3.) Levels of review</t>
  </si>
  <si>
    <t>Decisions on groups or categories of information at the highest level cannot be made</t>
  </si>
  <si>
    <t>Some groups or categories of information are understood, but decisions are often made at too low a level</t>
  </si>
  <si>
    <t>Many groups or categories of information are understood, but some decisions are still made at too low a level</t>
  </si>
  <si>
    <t>Most groups or categories of information are understood and most decisions are made at the highest level</t>
  </si>
  <si>
    <t>Decisions on groups or categories of information are made at the highest level. Departmental functions, business processes and history are fully understood</t>
  </si>
  <si>
    <t>2.1.4</t>
  </si>
  <si>
    <t>Value of records</t>
  </si>
  <si>
    <t>(2.1.4.) Value of records</t>
  </si>
  <si>
    <t>No assessment of value has been made on any records</t>
  </si>
  <si>
    <t>Limited assessment of value has been made</t>
  </si>
  <si>
    <t>Some value assessments have been made and recorded</t>
  </si>
  <si>
    <t>Most record groups and categories have had a value assessment and this is systematically recorded</t>
  </si>
  <si>
    <t>All records have been assessed for value, including those of primary and secondary value. Also those required to be kept by law, with ongoing business value or re-use value</t>
  </si>
  <si>
    <t>2.2.1</t>
  </si>
  <si>
    <t>Appraisal &amp; Selection</t>
  </si>
  <si>
    <t>(2.2.1.) Appraisal &amp; Selection: staged appraisal</t>
  </si>
  <si>
    <t>No staged appraisal of records is made, for instance, at five years (for ongoing business value and potential archival value) and later (for archival value)</t>
  </si>
  <si>
    <t>Limited staged appraisal of records is made at five years (or a defined period, such as those set using retention rules)</t>
  </si>
  <si>
    <t>Some staged appraisal of records is made at five years (or a defined period, such as those set using retention rules)</t>
  </si>
  <si>
    <t>Widespread staged appraisal of records is made at five years (or a defined period, such as those set using retention rules)</t>
  </si>
  <si>
    <t>Records are fully appraised at five years, for instance (for ongoing business value and potential archival value), and at a later stage (for archival value)</t>
  </si>
  <si>
    <t>2.2.2</t>
  </si>
  <si>
    <t>(2.2.2.) Appraisal and selection - Making decisions at an appropriate level</t>
  </si>
  <si>
    <t>No thinking has been made as to the level of aggregation at which appraisal decisions will be made</t>
  </si>
  <si>
    <t>Some thinking has begun as to the level of aggregation at which appraisal decisions will be made, but no decisions have been made</t>
  </si>
  <si>
    <t>The organisation has decided on the level of aggregation at which appraisal decisions will be made</t>
  </si>
  <si>
    <t>The organisation has experience at making appraisal decisions at a relatively high level of aggregation (for example at site, account, drive, or folder level)</t>
  </si>
  <si>
    <t>2.2.3</t>
  </si>
  <si>
    <t>(2.2.3.) Appraisal &amp; Selection: other appraisal</t>
  </si>
  <si>
    <t>No datasets, algorithms, decision support tools or software are appraised and selected (where these are held)</t>
  </si>
  <si>
    <t>Datasets, algorithms, decision support tools or software are identified, but not considered for appraisal and selection (where these are held)</t>
  </si>
  <si>
    <t>Datasets, algorithms, decision support tools or software are identified, and a limited number are appraised and selected</t>
  </si>
  <si>
    <t>All datasets, algorithms, decision support tools or software are identified and more than 50% are appraised and selected within time limits</t>
  </si>
  <si>
    <t>All datasets, algorithms, decision support tools or software are identified, appraised and selected within time limits</t>
  </si>
  <si>
    <t>Cataloguing</t>
  </si>
  <si>
    <t>(2.2.4.) Cataloguing</t>
  </si>
  <si>
    <t>No records selected for permanent preservation are catalogued</t>
  </si>
  <si>
    <t>A small number of selected records are catalogued in a rudimentary manner</t>
  </si>
  <si>
    <t>Some selected records are catalogued using methods advised by TNA</t>
  </si>
  <si>
    <t>Most selected records are catalogued in accordance with TNA requirements</t>
  </si>
  <si>
    <t>All records selected for permanent preservation are fully catalogued in accordance with TNA requirements</t>
  </si>
  <si>
    <t>Assurance</t>
  </si>
  <si>
    <t>(2.2.5.) Assurance</t>
  </si>
  <si>
    <t>No Quality Assurance process of appraisal and selection is in place</t>
  </si>
  <si>
    <t>QA processes are documented, but not in regular and consistent use</t>
  </si>
  <si>
    <t>QA processes are documented and used sometimes</t>
  </si>
  <si>
    <t>QA processes are documented and used most of the time</t>
  </si>
  <si>
    <t>Full QA processes are documented, enacted and used continuously</t>
  </si>
  <si>
    <t>3.1.1</t>
  </si>
  <si>
    <t>Engagement</t>
  </si>
  <si>
    <t>Context and value</t>
  </si>
  <si>
    <t>(3.1.1.) Context and value: internal</t>
  </si>
  <si>
    <t xml:space="preserve">Context and value of records is not understood because there is no engagement internally (for example with (a) other members of the KIM team, (b) departmental historians and legal experts, (c) IT, data and information assurance teams, and (d) subject matter experts) </t>
  </si>
  <si>
    <t>Context and value of records is only partially understood because there is only ad hoc engagement with these stakeholder groups</t>
  </si>
  <si>
    <t>Context and value of records is somewhat understood; engagement with these stakeholder groups needs to improve further</t>
  </si>
  <si>
    <t>Context and value of records is well understood because there is regular engagement with most of these stakeholder groups</t>
  </si>
  <si>
    <t>Context and value of records is fully understood because there is regular engagement with all these stakeholder groups</t>
  </si>
  <si>
    <t>3.1.2</t>
  </si>
  <si>
    <t>(3.1.2.) Context and value: external</t>
  </si>
  <si>
    <t>Context and value of records is not understood because there is no engagement externally with other public records bodies and you do not know who your external stakeholders are</t>
  </si>
  <si>
    <t>Context and value of records is only partially understood because there is only ad hoc engagement with these external stakeholder groups</t>
  </si>
  <si>
    <t>Context and value of records is somewhat understood; engagement with these external stakeholder groups needs to improve further</t>
  </si>
  <si>
    <t>Context and value of records is well understood because there is regular engagement with most of these external stakeholder groups</t>
  </si>
  <si>
    <t>Context and value of records is fully understood because there is regular engagement with all these external stakeholder groups</t>
  </si>
  <si>
    <t>3.1.3</t>
  </si>
  <si>
    <t>GKIM and TNA</t>
  </si>
  <si>
    <t>(3.1.3.) GKIM and TNA</t>
  </si>
  <si>
    <t>No engagement with stakeholders within the GKIM community (including The National Archives) on digital appraisal and selection to improve capability</t>
  </si>
  <si>
    <t>Initial engagement with GKIM stakeholders on digital appraisal and selection review</t>
  </si>
  <si>
    <t>Ongoing stakeholder engagement with GKIM stakeholders</t>
  </si>
  <si>
    <t>Strong GKIM stakeholder engagement with a culture of safe sharing on digital appraisal and selection capability.</t>
  </si>
  <si>
    <t>Proactive GKIM stakeholder engagement, resulting in continuously improving shared capability for appraisal and selection</t>
  </si>
  <si>
    <t>4.1.1</t>
  </si>
  <si>
    <t>Transparency and Accountability</t>
  </si>
  <si>
    <t>(4.1.1.) Transparency and Accountability</t>
  </si>
  <si>
    <t>No documentation of digital appraisal and selection activities</t>
  </si>
  <si>
    <t>Initial documentation of appraisal and selection activities has occurred, with some internal consultation</t>
  </si>
  <si>
    <t>Documentation of appraisal and selection activities is visible internally and easy to understand</t>
  </si>
  <si>
    <t>Documentation of appraisal and selection activities is easy to understand, consulted upon and published externally.</t>
  </si>
  <si>
    <t>There is full digital appraisal and selection documentation, published externally, with transparent reporting on activities and progress against goals</t>
  </si>
  <si>
    <t>Score Boundaries</t>
  </si>
  <si>
    <t>Theme</t>
  </si>
  <si>
    <t>Section Score (Number)</t>
  </si>
  <si>
    <t>Section Score (Percentage)</t>
  </si>
  <si>
    <t>Overall Theme Scores</t>
  </si>
  <si>
    <t xml:space="preserve">Overall Selection Score </t>
  </si>
  <si>
    <t>20%-39%</t>
  </si>
  <si>
    <t xml:space="preserve">Governance </t>
  </si>
  <si>
    <t>40%-59%</t>
  </si>
  <si>
    <t xml:space="preserve">Skills </t>
  </si>
  <si>
    <t>60%-79%</t>
  </si>
  <si>
    <t xml:space="preserve">Technical Capabilities </t>
  </si>
  <si>
    <t>Level 4 - Developing</t>
  </si>
  <si>
    <t>80%-99%</t>
  </si>
  <si>
    <t xml:space="preserve">Capacity </t>
  </si>
  <si>
    <t xml:space="preserve">Policy </t>
  </si>
  <si>
    <t xml:space="preserve">Levels of Review </t>
  </si>
  <si>
    <t xml:space="preserve">Value of Records </t>
  </si>
  <si>
    <t>Appraisal and Selection</t>
  </si>
  <si>
    <t xml:space="preserve">Cataloguing </t>
  </si>
  <si>
    <t xml:space="preserve">Assurance </t>
  </si>
  <si>
    <t xml:space="preserve">Context and Value </t>
  </si>
  <si>
    <t xml:space="preserve">GKIM and TNA </t>
  </si>
  <si>
    <t xml:space="preserve">Transparency and Accountability </t>
  </si>
  <si>
    <t>Next Year</t>
  </si>
  <si>
    <t>Selection</t>
  </si>
  <si>
    <t>Current Level</t>
  </si>
  <si>
    <t>Column-match</t>
  </si>
  <si>
    <t>Current description</t>
  </si>
  <si>
    <t>Next Level</t>
  </si>
  <si>
    <t>Next Level description</t>
  </si>
  <si>
    <t>➜</t>
  </si>
  <si>
    <t>No Action</t>
  </si>
  <si>
    <t>Next Two Years</t>
  </si>
  <si>
    <t>Long Term</t>
  </si>
  <si>
    <t xml:space="preserve">Level 1 - Beginner 
</t>
  </si>
  <si>
    <t xml:space="preserve">Level 2 - Emerging </t>
  </si>
  <si>
    <t xml:space="preserve">Level 3 - Learning
</t>
  </si>
  <si>
    <t xml:space="preserve">Level 4 - Developing
</t>
  </si>
  <si>
    <t>No formal oversight, governance, or processes for digital Sensitivity review, and no senior leadership recognition of the challenge</t>
  </si>
  <si>
    <t xml:space="preserve">Recognition of the challenge but no senior support yet, no plans, policies or methodologies in place and no plan of action to gain understanding shared with the TNA  </t>
  </si>
  <si>
    <t>Some policies, plans or methodologies are developed but not yet implemented, and senior engagement is limited</t>
  </si>
  <si>
    <t>Policies, plans and methodologies are in use to conduct digital sensitivity review, but difficulties experienced in implementation. Senior engagement is improving</t>
  </si>
  <si>
    <t>Mature governance in place, which is continually reviewed, improved upon and applied consistently over a number of years. Senior leaders are engaged continuously</t>
  </si>
  <si>
    <t>(1.1.2.) Governance: roles and responsibilities</t>
  </si>
  <si>
    <t>Responsibility for digital sensitivity review is unclear and activities are ad hoc or not happening</t>
  </si>
  <si>
    <t>Some role holders exist and limited sensitivity review activities are happening</t>
  </si>
  <si>
    <t>Records team and other role holders are established and sensitivity review activities are underway</t>
  </si>
  <si>
    <t>Records team and other role holders are in place and responsibilities are defined. Sensitivity review activities are established and being carried out</t>
  </si>
  <si>
    <t>Responsibilities clear, all roles are established and sensitivity review activities are carried out routinely and regularly</t>
  </si>
  <si>
    <t>(1.1.3.) Governance: risk</t>
  </si>
  <si>
    <t>No recognition of risks and harm associated with not carrying out sensitivity reviews, nor the impacts on information rights requirements</t>
  </si>
  <si>
    <t>Sensitivity review risks are recorded, but at a low level in the organisation</t>
  </si>
  <si>
    <t>Sensitivity review risks are recorded and escalated to a level capable of making budget decisions, but no mitigations are agreed or continuously under review</t>
  </si>
  <si>
    <t>Sensitivity review risks are understood and mitigated to a degree at a level capable of making budget decisions, and are kept up to date</t>
  </si>
  <si>
    <t>Sensitivity review risks are fully recognised, at a level that can make decisions on budget, and fully mitigated. Policies and procedures are kept up to date</t>
  </si>
  <si>
    <t>(1.1.4.) Governance: risk appetite for published material</t>
  </si>
  <si>
    <t xml:space="preserve">The risk appetite for published material is not understood </t>
  </si>
  <si>
    <t>The risk appetite for published material is only partially understood or assumed</t>
  </si>
  <si>
    <t>The risk appetite for published material is recognised</t>
  </si>
  <si>
    <t>The risk appetite for published material is understood and agreed</t>
  </si>
  <si>
    <t>The risk appetite for published material is fully understood and agreed, and continuously reviewed</t>
  </si>
  <si>
    <t>(1.2.1.) Skills: to carry out sensitivity reviews</t>
  </si>
  <si>
    <t>Lack of ability to carry out sensitivity reviews and redaction in digital records</t>
  </si>
  <si>
    <t>Building and defining the skills required for digital record sensitivity review</t>
  </si>
  <si>
    <t>Developing skills for digital record sensitivity reviews</t>
  </si>
  <si>
    <t>Skilled resources for digital record sensitivity reviews in place and under continuous improvement</t>
  </si>
  <si>
    <t>Expert skills for digital record sensitivity reviews are established. Good understanding of the content and types of sensitivities of Departmental records to be transferred to TNA</t>
  </si>
  <si>
    <t>1.2.2</t>
  </si>
  <si>
    <t>(1.2.2.) Skills: understanding of legislation</t>
  </si>
  <si>
    <t>No understanding of Freedom of Information (FOIA) exemptions or Environmental Information Regulations (EIR) exceptions, nor section 3(4) of the Public Records Act</t>
  </si>
  <si>
    <t>Some awareness of FOIA and EIR exemptions and section 3(4) of the PRA</t>
  </si>
  <si>
    <t>Improving understanding of FOIA and EIR exemptions and section 3(4) of the PRA and how they apply to Departmental records</t>
  </si>
  <si>
    <t>Good knowledge of FOIA and EIR exemptions and section 3(4) of the PRA</t>
  </si>
  <si>
    <t>Expert knowledge of FOIA and EIR exemptions and section 3(4) of the PRA and how they apply to Departmental records</t>
  </si>
  <si>
    <t>No knowledge transfer within the records review team, nor subject matter expertise (applicable to sensitivities within Departmental records and the information rights landscape)</t>
  </si>
  <si>
    <t>Knowledge transfer in the records team is ad hoc and subject matter expertise is not embedded</t>
  </si>
  <si>
    <t>Knowledge transfer in the records team happens, although not systematically. Subject matter expertise is maintained to a degree. Processes are in place but not always followed</t>
  </si>
  <si>
    <t>Knowledge transfer in the records team is systematic and a process is in place to maintain subject matter expertise to achieve consistency</t>
  </si>
  <si>
    <t>Proactive and regular knowledge transfer. Subject matter expertise, knowledge and access is up to date, and reflective of Departmental functions for sensitivity review consistency</t>
  </si>
  <si>
    <t>Technical capabilities</t>
  </si>
  <si>
    <t>(1.3.1.) Technical capabilities: access to records</t>
  </si>
  <si>
    <t>Sensitivity review work is hampered by an inability to access sensitive records content and understand their context</t>
  </si>
  <si>
    <t>Access to a few sensitive records is gained, although there are significant technical constraints to access content and understand context</t>
  </si>
  <si>
    <t>Access to some sensitive records is gained, with some technical support and records team techniques enabling access and an understanding of context</t>
  </si>
  <si>
    <t xml:space="preserve">Most sensitive record content and context can be accessed, with readily available technical support and proven records team techniques. </t>
  </si>
  <si>
    <t>All sensitive record content and context can be accessed by the review team, as permissions and password issues have been overcome</t>
  </si>
  <si>
    <t>1.3.2</t>
  </si>
  <si>
    <t>(1.3.2.) Technical capabilities: redaction tools</t>
  </si>
  <si>
    <t>No redaction tools are available to use</t>
  </si>
  <si>
    <t>Simple manual redaction tools (such as Adobe) are accessible and in use</t>
  </si>
  <si>
    <t>Semi-automated redaction tooling is used and there are ad hoc processes to keep these tools up to date</t>
  </si>
  <si>
    <t>Redaction tooling is in place which means that over half of redaction processes are automated</t>
  </si>
  <si>
    <t>Routine 'smart' redaction tooling is in place, which removes most manual intervention. Processes are in place to continuously update and improve</t>
  </si>
  <si>
    <t>1.3.3</t>
  </si>
  <si>
    <t>(1.3.3.) Technical capabilities: automation and workflows</t>
  </si>
  <si>
    <t>No automated tools are available to flag potential sensitivities in content</t>
  </si>
  <si>
    <t>Some automation or workflow management tools in use</t>
  </si>
  <si>
    <t>Fully integrated workflows to flag sensitive content, combining automation and user interfaces</t>
  </si>
  <si>
    <t>1.3.4</t>
  </si>
  <si>
    <t>(1.3.4.) Technical capabilities: data analysis</t>
  </si>
  <si>
    <t>Some capability to perform analysis of record content and metadata to enhance knowledge of a collection</t>
  </si>
  <si>
    <t>Analysis of content and metadata integrated into record management workflows. Processes are in place to continuously update and improve</t>
  </si>
  <si>
    <t>(1.3.5.) Technical capabilities: understanding of Artificial Intelligence (AI)</t>
  </si>
  <si>
    <t>No understanding of AI or its potential in records management. No senior management buy in</t>
  </si>
  <si>
    <t>Some understanding of potential of AI, but not underlying concepts, in terms of capability and impacts on records management</t>
  </si>
  <si>
    <t>Good understanding of potential of AI, and some of the underlying concepts</t>
  </si>
  <si>
    <t>Good understanding of different types of AI and how they can be applied to particular tasks to support records management</t>
  </si>
  <si>
    <t>Strong enough understanding of AI to architect or design records management workflow incorporating AI appropriately. Knowledge is up to date and regularly reviewed</t>
  </si>
  <si>
    <t>(1.3.6.) Technical capabilities: use of AI</t>
  </si>
  <si>
    <t>No use of AI or other data driven approaches to flag multiple sensitivities in records for review</t>
  </si>
  <si>
    <t>Plans are in place to pilot AI to flag multiple sensitivities in records</t>
  </si>
  <si>
    <t>Pilots have been conducted to use AI to flag multiple sensitivities in records</t>
  </si>
  <si>
    <t>AI is being used effectively to flag multiple sensitivities in records with appropriate human-in-the-loop controls and processes</t>
  </si>
  <si>
    <t>Mature experience of using effective AI and other data driven approaches to flag multiple sensitivities in records, with appropriate human-in-the-loop controls over a number of years of transfers</t>
  </si>
  <si>
    <t>No dedicated budget and no engagement with senior management on budget requirements</t>
  </si>
  <si>
    <t>Building business case and plan for budget and resources</t>
  </si>
  <si>
    <t>Budget is allocated and planning in place for sensitivity review resources</t>
  </si>
  <si>
    <t>Resources are allocated. There is investment in sensitivity review infrastructure and an acknowledgement of the need for continuous improvement</t>
  </si>
  <si>
    <t>Strategic budgeting and resourcing for sensitivity review is secure and ongoing</t>
  </si>
  <si>
    <t>No communication with senior management about the unique requirements and strategic planning needed for digital record sensitivity review. No understanding of statutory responsibilities</t>
  </si>
  <si>
    <t>Communication with senior management has begun, although there is little appreciation of the strategic requirements for digital sensitivity review. Risk to information rights and Public Records Act compliance is not appreciated</t>
  </si>
  <si>
    <t>Senior management are aware of the strategic requirements for digital sensitivity review</t>
  </si>
  <si>
    <t>Senior management understand and endorse strategic requirements for digital sensitivity review, although funding constraints limit full support</t>
  </si>
  <si>
    <t>Senior managers fully approve and support the requirements of a funded digital sensitivity review programme, with continuous review in place</t>
  </si>
  <si>
    <t>No resource exists to carry out any digital sensitivity review work</t>
  </si>
  <si>
    <t>Very limited resource is available to carry out digital sensitivity review work</t>
  </si>
  <si>
    <t xml:space="preserve">Some dedicated resource is allocated to digital sensitivity review, but it falls short of enabling the organisation to run to schedule and achieve  statutory compliance </t>
  </si>
  <si>
    <t>Digital sensitivity review work is well resourced and is on schedule or only a year or two behind schedule</t>
  </si>
  <si>
    <t>Sensitivity review work is fully resourced and running to schedule or ahead of schedule</t>
  </si>
  <si>
    <t>Where insufficient resourcing and funding cannot be obtained, there has been no problem solving or planning for the best sensitivity review delivery in the circumstances. No engagement with TNA to assist with problem solving</t>
  </si>
  <si>
    <t>Where funding or resource has been requested but is not available, limited risk assessment and problem solving has taken place, with no sensitivity review options to consider</t>
  </si>
  <si>
    <t>Where funding or resource has been requested but is not available, some risk assessment and problem solving has taken place, resulting in sensitivity review solutions to be considered</t>
  </si>
  <si>
    <t>Where funding or resource has been requested but is not available, risk assessment and problem solving has resulted in a less than good digital sensitivity review solution</t>
  </si>
  <si>
    <t xml:space="preserve">Where funding or resource has been requested but is not available, full risk assessment and problem solving activity is complete and the best possible digital sensitivity review solution enacted </t>
  </si>
  <si>
    <t>No defined methodology for digital record sensitivity reviews exists</t>
  </si>
  <si>
    <t>Developing a methodology for digital record sensitivity reviews. Attempts to retrofit paper-based approaches onto digital records</t>
  </si>
  <si>
    <t>Refining methodology, which is shared and used by sensitivity reviewers</t>
  </si>
  <si>
    <t>A mature methodology exists, which is published internally and is adhered to by sensitivity reviewers</t>
  </si>
  <si>
    <t>A robust, scalable methodology exists, which is reviewed annually. It is continuously in use and improved upon by sensitivity reviewers</t>
  </si>
  <si>
    <t>Sensitivity review carried out</t>
  </si>
  <si>
    <t>(2.1.2.) Sensitivity review carried out</t>
  </si>
  <si>
    <t xml:space="preserve">No records are reviewed for sensitivity, and no open or closed status applied in relation to FOI, EIR and PRA exemptions and regulations </t>
  </si>
  <si>
    <t>Up to 25% of records requiring sensitivity review are carried out and ascribed as open or closed in accordance with FOI, EIR and PRA exemptions and regulations</t>
  </si>
  <si>
    <t>Up to 50% of records requiring sensitivity review are carried out and ascribed as open or closed in accordance with FOI, EIR and PRA exemptions and regulations</t>
  </si>
  <si>
    <t>Up to 75% of records requiring sensitivity review are carried out and ascribed as open or closed in accordance with FOI, EIR and PRA exemptions and regulations</t>
  </si>
  <si>
    <t>All records requiring sensitivity review are carried out and all are ascribed as open or closed in accordance with FOI, EIR and PRA exemptions and regulations</t>
  </si>
  <si>
    <t>Classification</t>
  </si>
  <si>
    <t>(2.1.3.) Classification</t>
  </si>
  <si>
    <t>There is no adoption of the Government Security Classifications Policy (GSCP) across the Information Management (IM) environment and no plans to do so. No classification or re-classification of records is carried out as part of the sensitivity review process</t>
  </si>
  <si>
    <t>Has plans to adopt the GSCP but has not done so yet. Limited classification or re-classification of records is carried out as part of the sensitivity review process, but without reference to the GSCP and information rights legislation</t>
  </si>
  <si>
    <t>Adopts the GSCP in some areas (for instance, email and case management systems) but not everywhere. Some classification or re-classification of records is carried out as part of the sensitivity review process, with reference to the GSCP and information rights legislation</t>
  </si>
  <si>
    <t>Adopts the GSCP across the main IM environment (M365 or Google). Classification or re-classification of most records is carried out as part of the sensitivity review process, with reference to the GSCP and information rights legislation</t>
  </si>
  <si>
    <t>Adopts the GSCP across the whole IM environment. The classification and re-classification of all records for sensitivity review is fully considered, using the GSCP and information rights legislation</t>
  </si>
  <si>
    <t>Redaction</t>
  </si>
  <si>
    <t>(2.1.4.) Redaction</t>
  </si>
  <si>
    <t>No redaction work is carried out when it is required</t>
  </si>
  <si>
    <t>Some ad hoc redaction is applied when it is required</t>
  </si>
  <si>
    <t xml:space="preserve">Redaction is regularly applied when it is required, following TNA redaction toolkit methods, although this is not defined in policy or guidance  </t>
  </si>
  <si>
    <t>Redaction policy, guidance and  processes are often applied and documented</t>
  </si>
  <si>
    <t>Redaction policy and guidance exists and is fully applied when it is required, with full documentation. There are regular reviews, with learning applied</t>
  </si>
  <si>
    <t>2.1.5</t>
  </si>
  <si>
    <t>Closure</t>
  </si>
  <si>
    <t>(2.1.5.) Closure</t>
  </si>
  <si>
    <t xml:space="preserve">There is no policy or methodology on how closure periods are applied   </t>
  </si>
  <si>
    <t>There is no policy or methodology on how closure periods are applied, but some common knowledge is practiced</t>
  </si>
  <si>
    <t>Closure periods are applied for regularly, although policy and / or guidance is not in place.</t>
  </si>
  <si>
    <t>Closure periods are referenced in internal policy and / or guidance, so some consistency is applied</t>
  </si>
  <si>
    <t>Sensitivity review policy and / or guidance exists with closure periods fully explained. There are regular reviews, with learning applied</t>
  </si>
  <si>
    <t>2.1.6</t>
  </si>
  <si>
    <t>Retention and closure applications</t>
  </si>
  <si>
    <t>(2.1.6.) Retention and closure applications</t>
  </si>
  <si>
    <t>No applications for retention or closure are made to the Advisory Council on National Records and Archives (ACNRA), and therefore non-compliance with the PRA is not highlighted</t>
  </si>
  <si>
    <t>Applications for retention and closure to the ACNRA are not consistent and learning from responses is not acted upon</t>
  </si>
  <si>
    <t>Applications for retention and closure are sometimes made to the ACNRA and their responses acted upon</t>
  </si>
  <si>
    <t>Applications for retention and closure are often made to the ACNRA and their responses acted upon</t>
  </si>
  <si>
    <t>Applications for retention and closure are regularly made to the ACNRA and their response complied with in full</t>
  </si>
  <si>
    <t>2.1.7</t>
  </si>
  <si>
    <t>Record of the extent of retained records</t>
  </si>
  <si>
    <t>(2.1.7.) Record of the extent of retained records</t>
  </si>
  <si>
    <t>Where over 20 year old records are retained, there is no register of the extent of the records and reason for retention. Also, no record of known information rights risks relating to the retained records</t>
  </si>
  <si>
    <t>Where over 20 year old records are retained, there is some knowledge of the extent of the records and reason for retention, but this is not written down</t>
  </si>
  <si>
    <t>Where over 20 year old records are retained, there is a partial register of the extent of the records and reason for retention. Retention instruments are filed</t>
  </si>
  <si>
    <t>Where over 20 year old records are retained, there is a register of most of the records and the reason for retention. Retention instruments are retained and reviewed</t>
  </si>
  <si>
    <t>Where over 20 year old records are retained, there is a full register of the extent of the records and reason for retention. Retention instruments are retained and regularly reviewed</t>
  </si>
  <si>
    <t>2.1.8</t>
  </si>
  <si>
    <t>Storage</t>
  </si>
  <si>
    <t>(2.1.8.) Storage</t>
  </si>
  <si>
    <t>No dedicated locations are identified to store retained digital records</t>
  </si>
  <si>
    <t>Dedicated storage locations are identified, but are not routinely used</t>
  </si>
  <si>
    <t>Dedicated storage locations are used for retained records, although digital files need to be organised better</t>
  </si>
  <si>
    <t>Dedicated storage locations are used and a methodical process exists for organising retained records</t>
  </si>
  <si>
    <t>An effective and efficient long term digital file store is in place and retained records are kept in good order</t>
  </si>
  <si>
    <t>2.1.9</t>
  </si>
  <si>
    <t>(2.1.9.) Assurance</t>
  </si>
  <si>
    <t>No Quality Assurance process of sensitivity review is in place, nor oversight of the use of exemptions</t>
  </si>
  <si>
    <t>QA processes are documented, but not in regular and consistent use, nor reviewed</t>
  </si>
  <si>
    <t>QA processes are documented and proactively used most of the time</t>
  </si>
  <si>
    <t>Full QA processes are documented and always enacted, regularly reviewed and updated</t>
  </si>
  <si>
    <t>Consultation on sensitivity internally</t>
  </si>
  <si>
    <t>(3.1.1.) Consultation on sensitivity internally</t>
  </si>
  <si>
    <t>No consultation occurs within the organisation where this is necessary as part of the sensitivity review process</t>
  </si>
  <si>
    <t>When it is necessary to do so, consultation still only occurs on occasion internally</t>
  </si>
  <si>
    <t>Consultation occurs internally and to some degree</t>
  </si>
  <si>
    <t>Consultation within the organisation is widespread if not complete</t>
  </si>
  <si>
    <t>All parts of the organisation  are fully consulted when the sensitivity review process identifies a need</t>
  </si>
  <si>
    <t>Consultation on sensitivity externally</t>
  </si>
  <si>
    <t>(3.1.2.) Consultation on sensitivity externally</t>
  </si>
  <si>
    <t>No consultation occurs with other departments and external stakeholders where this is necessary as part of the sensitivity review process. The need to consult as part of the process is not recognised</t>
  </si>
  <si>
    <t>Limited consultation occurs with other departments and external stakeholders where this is necessary as part of the sensitivity review process</t>
  </si>
  <si>
    <t>Some consultation occurs with other departments and external stakeholders where this is necessary as part of the sensitivity review process</t>
  </si>
  <si>
    <t>Consultation with other departments and external stakeholders, where this is necessary as part of the sensitivity review process, is widespread if not complete</t>
  </si>
  <si>
    <t>Other departments and external stakeholders are fully consulted when the sensitivity review process identifies a need, and review guidance is regularly updated</t>
  </si>
  <si>
    <t>Advisory Council</t>
  </si>
  <si>
    <t>(3.1.3.) Advisory Council</t>
  </si>
  <si>
    <t>No engagement with the Advisory Council on National Records and Archives (ACNRA) and no awareness of the need for oversight</t>
  </si>
  <si>
    <t>Contact with the ACNRA has been established, but is not regular or consistent</t>
  </si>
  <si>
    <t>Engagement with the ACNRA is irregular, but improving; resulting in many inconsistencies in applications and updates</t>
  </si>
  <si>
    <t>Engagement with the ACNRA is regular, with applications and updates clear and consistent and only occasional need for improvement</t>
  </si>
  <si>
    <t>Full and positive engagement with the ACNRA. Applications and updates are delivered on time and not challenged by the ACNRA.</t>
  </si>
  <si>
    <t>3.1.4</t>
  </si>
  <si>
    <t>(3.1.4.) GKIM and TNA</t>
  </si>
  <si>
    <t>No engagement with stakeholders within the GKIM community (including The National Archives) on digital sensitivity review to improve capability and shared understanding</t>
  </si>
  <si>
    <t>Initial engagement with GKIM stakeholders on digital record sensitivity review to share understanding</t>
  </si>
  <si>
    <t>Ongoing stakeholder engagement with GKIM stakeholders to clarify shared understanding</t>
  </si>
  <si>
    <t>Strong GKIM stakeholder engagement with a culture of safe sharing of improving knowledge and understanding of digital sensitivity review capability</t>
  </si>
  <si>
    <t>Proactive GKIM stakeholder engagement, resulting in continuously improving shared capability for sensitivity review and regular and robust review of practices</t>
  </si>
  <si>
    <t>No documentation of digital record sensitivity review activities, and no recognition of the need for this</t>
  </si>
  <si>
    <t>Initial documentation of sensitivity review activities has occurred, with some internal consultation</t>
  </si>
  <si>
    <t>Documentation of sensitivity review activities is visible internally and easy to understand and implement</t>
  </si>
  <si>
    <t>Documentation of sensitivity review activities is easy to understand, consulted upon and accessible through external publication</t>
  </si>
  <si>
    <t>There is full digital sensitivity review documentation, published externally, with transparent reporting on activities and progress against goals. These are regularly reviewed and updated.</t>
  </si>
  <si>
    <t xml:space="preserve">Overall Sensitivity Score </t>
  </si>
  <si>
    <t xml:space="preserve">Sensitivity Review Carried Out </t>
  </si>
  <si>
    <t xml:space="preserve">Classification </t>
  </si>
  <si>
    <t xml:space="preserve">Redaction </t>
  </si>
  <si>
    <t>Retention and Closure Applications</t>
  </si>
  <si>
    <t>Tab</t>
  </si>
  <si>
    <t>Tab &amp; ID</t>
  </si>
  <si>
    <t>Include</t>
  </si>
  <si>
    <t>Sensitivity</t>
  </si>
  <si>
    <t>Overall Score</t>
  </si>
  <si>
    <t>Section Scores</t>
  </si>
  <si>
    <t>Column Labels</t>
  </si>
  <si>
    <t>Row Labels</t>
  </si>
  <si>
    <t>Grand Total</t>
  </si>
  <si>
    <t>Summary</t>
  </si>
  <si>
    <t>By Selection / Sensitivity:</t>
  </si>
  <si>
    <t>Blanks found</t>
  </si>
  <si>
    <t>Normal blanks</t>
  </si>
  <si>
    <t>Blanks if completed</t>
  </si>
  <si>
    <t>Level</t>
  </si>
  <si>
    <t>Completion</t>
  </si>
  <si>
    <t>Red</t>
  </si>
  <si>
    <t>Amber</t>
  </si>
  <si>
    <t>Green</t>
  </si>
  <si>
    <t>By Theme</t>
  </si>
  <si>
    <t>By Section</t>
  </si>
  <si>
    <t>Improvement Actions</t>
  </si>
  <si>
    <t>Question</t>
  </si>
  <si>
    <t>Question Text</t>
  </si>
  <si>
    <t>Current Maturity</t>
  </si>
  <si>
    <t>Next Maturity</t>
  </si>
  <si>
    <t>Timescale</t>
  </si>
  <si>
    <t>Action(s)</t>
  </si>
  <si>
    <t>Action Owner(s)</t>
  </si>
  <si>
    <t>TNA - Digital ASSR Maturity Assessment Tool</t>
  </si>
  <si>
    <t>Introduction
Distinguishing between records worthy of permanent preservation and those without further value is a significant challenge, especially when it comes to the vast amounts of digital records created by public bodies. It is widely accepted that the appraisal, selection, and sensitivity review (ASSR) of digital records will only be feasible with machine assistance.
Building the capability of digital ASSR for legacy and current records requires investment in skills, infrastructure, and cross-departmental collaboration.
As part of the Information Management Assessment (IMA) programme, The National Archives (TNA) has developed a Digital Appraisal, Selection, and Sensitivity Review Maturity Assessment Tool. The aim of the Tool is to provide targeted governance next steps, rather than the technical implementation or specific methods.
The models use a 5-point maturity scale: 1. Beginner, 2. Emerging, 3. Learning, 4. Developing, and 5. Mastering. These levels are applied across seven key areas: Governance, Skills, Methodology, Technical Capabilities, Capacity, Engagement, and Transparency &amp; Accountability.
During the development, TNA worked with the Government Knowledge Information Management community to identify requirements and define best practices within each theme. While there was consensus on performance levels, it's important to note that organisations may achieve these outcomes through different approaches. To accommodate this flexibility, the model includes a comments column where organisations can describe their custom approaches and plans.</t>
  </si>
  <si>
    <t>(blank)</t>
  </si>
  <si>
    <t>2.2.4</t>
  </si>
  <si>
    <t>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</si>
</sst>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Arial"/>
      <scheme val="minor"/>
    </font>
    <font>
      <b/>
      <sz val="11"/>
      <color theme="1"/>
      <name val="Arial"/>
      <family val="2"/>
    </font>
    <font>
      <sz val="11"/>
      <color theme="1"/>
      <name val="Arial"/>
      <family val="2"/>
    </font>
    <font>
      <u/>
      <sz val="11"/>
      <color theme="10"/>
      <name val="Calibri"/>
      <family val="2"/>
    </font>
    <font>
      <sz val="11"/>
      <color theme="0"/>
      <name val="Arial"/>
      <family val="2"/>
    </font>
    <font>
      <b/>
      <sz val="12"/>
      <color theme="1"/>
      <name val="Arial"/>
      <family val="2"/>
    </font>
    <font>
      <sz val="12"/>
      <color theme="1"/>
      <name val="Arial"/>
      <family val="2"/>
      <scheme val="minor"/>
    </font>
    <font>
      <sz val="11"/>
      <color theme="1"/>
      <name val="Arial"/>
      <family val="2"/>
      <scheme val="minor"/>
    </font>
    <font>
      <b/>
      <sz val="12"/>
      <color theme="0"/>
      <name val="Arial"/>
      <family val="2"/>
      <scheme val="minor"/>
    </font>
    <font>
      <b/>
      <sz val="12"/>
      <color theme="1"/>
      <name val="Arial"/>
      <family val="2"/>
      <scheme val="minor"/>
    </font>
    <font>
      <sz val="12"/>
      <color rgb="FF000000"/>
      <name val="Arial"/>
      <family val="2"/>
    </font>
    <font>
      <sz val="12"/>
      <color theme="1"/>
      <name val="Open Sans"/>
      <family val="2"/>
    </font>
    <font>
      <sz val="12"/>
      <name val="Open Sans"/>
      <family val="2"/>
    </font>
    <font>
      <sz val="12"/>
      <color theme="0"/>
      <name val="Open Sans"/>
      <family val="2"/>
    </font>
    <font>
      <sz val="12"/>
      <color rgb="FF000000"/>
      <name val="Open Sans"/>
      <family val="2"/>
    </font>
    <font>
      <b/>
      <sz val="11"/>
      <color theme="1"/>
      <name val="Arial"/>
      <family val="2"/>
      <scheme val="minor"/>
    </font>
    <font>
      <sz val="8"/>
      <name val="Arial"/>
      <family val="2"/>
      <scheme val="minor"/>
    </font>
    <font>
      <b/>
      <sz val="16"/>
      <color theme="1"/>
      <name val="Arial"/>
      <family val="2"/>
      <scheme val="minor"/>
    </font>
    <font>
      <sz val="12"/>
      <color rgb="FFFFFFFF"/>
      <name val="Open Sans"/>
      <family val="2"/>
    </font>
    <font>
      <sz val="11"/>
      <color rgb="FF000000"/>
      <name val="Arial"/>
      <family val="2"/>
    </font>
    <font>
      <b/>
      <sz val="12"/>
      <color theme="1"/>
      <name val="Open Sans"/>
      <family val="2"/>
    </font>
    <font>
      <sz val="10"/>
      <color theme="1"/>
      <name val="Open Sans"/>
      <family val="2"/>
    </font>
    <font>
      <sz val="16"/>
      <color theme="1"/>
      <name val="Arial"/>
      <family val="2"/>
      <scheme val="minor"/>
    </font>
    <font>
      <b/>
      <sz val="12"/>
      <name val="Arial"/>
      <family val="2"/>
      <scheme val="minor"/>
    </font>
    <font>
      <b/>
      <sz val="16"/>
      <color theme="0"/>
      <name val="Arial"/>
      <family val="2"/>
      <scheme val="minor"/>
    </font>
    <font>
      <sz val="11"/>
      <name val="Arial"/>
      <family val="2"/>
    </font>
    <font>
      <b/>
      <sz val="12"/>
      <color rgb="FF000000"/>
      <name val="Open Sans"/>
      <family val="2"/>
    </font>
    <font>
      <b/>
      <sz val="12"/>
      <color rgb="FFFFFFFF"/>
      <name val="Open Sans"/>
      <family val="2"/>
    </font>
    <font>
      <b/>
      <sz val="11"/>
      <name val="Arial"/>
      <family val="2"/>
    </font>
    <font>
      <b/>
      <sz val="22"/>
      <color theme="1"/>
      <name val="Arial"/>
      <family val="2"/>
      <scheme val="minor"/>
    </font>
    <font>
      <b/>
      <sz val="24"/>
      <color theme="1"/>
      <name val="Arial"/>
      <family val="2"/>
      <scheme val="minor"/>
    </font>
    <font>
      <b/>
      <sz val="26"/>
      <color theme="1"/>
      <name val="Arial"/>
      <family val="2"/>
      <scheme val="minor"/>
    </font>
    <font>
      <b/>
      <sz val="22"/>
      <color theme="0"/>
      <name val="Arial"/>
      <family val="2"/>
    </font>
    <font>
      <sz val="12"/>
      <color theme="0"/>
      <name val="Arial"/>
      <family val="2"/>
      <scheme val="minor"/>
    </font>
    <font>
      <b/>
      <sz val="22"/>
      <color theme="0"/>
      <name val="Arial"/>
      <family val="2"/>
      <scheme val="minor"/>
    </font>
  </fonts>
  <fills count="21">
    <fill>
      <patternFill patternType="none"/>
    </fill>
    <fill>
      <patternFill patternType="gray125"/>
    </fill>
    <fill>
      <patternFill patternType="solid">
        <fgColor rgb="FF385623"/>
        <bgColor rgb="FF385623"/>
      </patternFill>
    </fill>
    <fill>
      <patternFill patternType="solid">
        <fgColor rgb="FFCFE2F3"/>
        <bgColor rgb="FFCFE2F3"/>
      </patternFill>
    </fill>
    <fill>
      <patternFill patternType="solid">
        <fgColor rgb="FFFFC000"/>
        <bgColor rgb="FFFFC000"/>
      </patternFill>
    </fill>
    <fill>
      <patternFill patternType="solid">
        <fgColor rgb="FFA8D08D"/>
        <bgColor rgb="FFA8D08D"/>
      </patternFill>
    </fill>
    <fill>
      <patternFill patternType="solid">
        <fgColor rgb="FF00B050"/>
        <bgColor rgb="FFA8D08D"/>
      </patternFill>
    </fill>
    <fill>
      <patternFill patternType="solid">
        <fgColor rgb="FFC00000"/>
        <bgColor rgb="FFCC0000"/>
      </patternFill>
    </fill>
    <fill>
      <patternFill patternType="solid">
        <fgColor rgb="FFFF0000"/>
        <bgColor rgb="FFCC0000"/>
      </patternFill>
    </fill>
    <fill>
      <patternFill patternType="solid">
        <fgColor rgb="FFC00000"/>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B050"/>
        <bgColor indexed="64"/>
      </patternFill>
    </fill>
    <fill>
      <patternFill patternType="solid">
        <fgColor them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bgColor theme="8"/>
      </patternFill>
    </fill>
    <fill>
      <patternFill patternType="solid">
        <fgColor theme="8" tint="-0.499984740745262"/>
        <bgColor indexed="64"/>
      </patternFill>
    </fill>
    <fill>
      <patternFill patternType="solid">
        <fgColor theme="2" tint="-0.14999847407452621"/>
        <bgColor indexed="64"/>
      </patternFill>
    </fill>
  </fills>
  <borders count="23">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6" fillId="0" borderId="0" applyFont="0" applyFill="0" applyBorder="0" applyAlignment="0" applyProtection="0"/>
  </cellStyleXfs>
  <cellXfs count="190">
    <xf numFmtId="0" fontId="0" fillId="0" borderId="0" xfId="0"/>
    <xf numFmtId="0" fontId="2" fillId="0" borderId="0" xfId="0" applyFont="1" applyAlignment="1">
      <alignment vertical="top" wrapText="1"/>
    </xf>
    <xf numFmtId="0" fontId="3" fillId="0" borderId="0" xfId="0" applyFont="1"/>
    <xf numFmtId="0" fontId="2" fillId="0" borderId="0" xfId="0" applyFont="1"/>
    <xf numFmtId="0" fontId="5" fillId="0" borderId="0" xfId="0" applyFont="1"/>
    <xf numFmtId="0" fontId="6" fillId="0" borderId="0" xfId="0" applyFont="1" applyAlignment="1">
      <alignment wrapText="1"/>
    </xf>
    <xf numFmtId="0" fontId="7" fillId="0" borderId="0" xfId="0" applyFont="1" applyAlignment="1">
      <alignment wrapText="1"/>
    </xf>
    <xf numFmtId="0" fontId="0" fillId="0" borderId="0" xfId="0" applyAlignment="1">
      <alignment horizontal="center"/>
    </xf>
    <xf numFmtId="0" fontId="0" fillId="0" borderId="0" xfId="0" applyAlignment="1">
      <alignment horizontal="center" vertical="center"/>
    </xf>
    <xf numFmtId="0" fontId="6" fillId="0" borderId="0" xfId="0" applyFont="1" applyAlignment="1">
      <alignment horizontal="center" wrapText="1"/>
    </xf>
    <xf numFmtId="0" fontId="11" fillId="0" borderId="0" xfId="0" applyFont="1" applyAlignment="1">
      <alignment horizontal="center" vertical="center" wrapText="1"/>
    </xf>
    <xf numFmtId="10" fontId="7" fillId="0" borderId="2" xfId="0" applyNumberFormat="1" applyFont="1" applyBorder="1" applyAlignment="1">
      <alignment horizontal="center" vertical="center" wrapText="1"/>
    </xf>
    <xf numFmtId="0" fontId="7" fillId="0" borderId="4" xfId="0" applyFont="1" applyBorder="1" applyAlignment="1">
      <alignment wrapText="1"/>
    </xf>
    <xf numFmtId="0" fontId="15" fillId="0" borderId="4" xfId="0" applyFont="1" applyBorder="1" applyAlignment="1">
      <alignment horizontal="center" wrapText="1"/>
    </xf>
    <xf numFmtId="0" fontId="8" fillId="9" borderId="3"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9" fillId="11" borderId="2" xfId="0" applyFont="1" applyFill="1" applyBorder="1" applyAlignment="1">
      <alignment horizontal="center" vertical="center" wrapText="1"/>
    </xf>
    <xf numFmtId="0" fontId="9" fillId="12" borderId="2" xfId="0" applyFont="1" applyFill="1" applyBorder="1" applyAlignment="1">
      <alignment horizontal="center" vertical="center" wrapText="1"/>
    </xf>
    <xf numFmtId="0" fontId="9" fillId="13" borderId="2" xfId="0" applyFont="1" applyFill="1" applyBorder="1" applyAlignment="1">
      <alignment horizontal="center" vertical="center" wrapText="1"/>
    </xf>
    <xf numFmtId="9" fontId="6" fillId="0" borderId="2" xfId="0" applyNumberFormat="1" applyFont="1" applyBorder="1" applyAlignment="1">
      <alignment horizontal="center" vertical="center" wrapText="1"/>
    </xf>
    <xf numFmtId="10" fontId="0" fillId="0" borderId="0" xfId="0" applyNumberFormat="1"/>
    <xf numFmtId="10" fontId="7" fillId="0" borderId="0" xfId="0" applyNumberFormat="1" applyFont="1" applyAlignment="1">
      <alignment horizontal="center" vertical="center" wrapText="1"/>
    </xf>
    <xf numFmtId="0" fontId="17" fillId="0" borderId="0" xfId="0" applyFont="1" applyAlignment="1">
      <alignment horizontal="center" vertical="center"/>
    </xf>
    <xf numFmtId="0" fontId="18" fillId="2" borderId="0" xfId="0" applyFont="1" applyFill="1" applyAlignment="1">
      <alignment horizontal="center" vertical="center" wrapText="1"/>
    </xf>
    <xf numFmtId="0" fontId="18" fillId="3" borderId="1" xfId="0" applyFont="1" applyFill="1" applyBorder="1" applyAlignment="1">
      <alignment horizontal="center" vertical="center" wrapText="1"/>
    </xf>
    <xf numFmtId="0" fontId="19" fillId="0" borderId="0" xfId="0" applyFont="1" applyAlignment="1">
      <alignment vertical="top" wrapText="1"/>
    </xf>
    <xf numFmtId="0" fontId="18" fillId="3" borderId="0" xfId="0" applyFont="1" applyFill="1" applyAlignment="1">
      <alignment horizontal="center" vertical="center" wrapText="1"/>
    </xf>
    <xf numFmtId="0" fontId="14" fillId="3" borderId="0" xfId="0" applyFont="1" applyFill="1" applyAlignment="1">
      <alignment horizontal="center" vertical="center" wrapText="1"/>
    </xf>
    <xf numFmtId="0" fontId="0" fillId="0" borderId="0" xfId="0" applyAlignment="1">
      <alignment wrapText="1"/>
    </xf>
    <xf numFmtId="0" fontId="11" fillId="0" borderId="0" xfId="0" applyFont="1" applyAlignment="1">
      <alignment horizontal="center" vertical="center"/>
    </xf>
    <xf numFmtId="0" fontId="18" fillId="3"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7" borderId="4" xfId="0" applyFont="1" applyFill="1" applyBorder="1" applyAlignment="1">
      <alignment horizontal="center" vertical="center" wrapText="1"/>
    </xf>
    <xf numFmtId="0" fontId="18" fillId="8" borderId="4"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11" fillId="0" borderId="4" xfId="0" applyFont="1" applyBorder="1" applyAlignment="1">
      <alignment horizontal="left" vertical="center" wrapText="1"/>
    </xf>
    <xf numFmtId="0" fontId="14" fillId="0" borderId="4" xfId="0" applyFont="1" applyBorder="1" applyAlignment="1">
      <alignment horizontal="left" vertical="center" wrapText="1"/>
    </xf>
    <xf numFmtId="0" fontId="11" fillId="15" borderId="4" xfId="0" applyFont="1" applyFill="1" applyBorder="1" applyAlignment="1">
      <alignment horizontal="center" vertical="center" wrapText="1"/>
    </xf>
    <xf numFmtId="0" fontId="11" fillId="0" borderId="4" xfId="0" applyFont="1" applyBorder="1" applyAlignment="1">
      <alignment horizontal="center" vertical="center"/>
    </xf>
    <xf numFmtId="0" fontId="0" fillId="0" borderId="4" xfId="0" applyBorder="1"/>
    <xf numFmtId="0" fontId="11" fillId="0" borderId="4" xfId="0" applyFont="1" applyBorder="1" applyAlignment="1">
      <alignment vertical="center" wrapText="1"/>
    </xf>
    <xf numFmtId="9" fontId="6"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10" fontId="17" fillId="0" borderId="4" xfId="0" applyNumberFormat="1" applyFont="1" applyBorder="1" applyAlignment="1">
      <alignment horizontal="center" vertical="center"/>
    </xf>
    <xf numFmtId="10" fontId="22" fillId="0" borderId="4" xfId="0" applyNumberFormat="1" applyFont="1" applyBorder="1" applyAlignment="1">
      <alignment horizontal="center" vertical="center" wrapText="1"/>
    </xf>
    <xf numFmtId="0" fontId="17" fillId="0" borderId="4" xfId="0" applyFont="1" applyBorder="1" applyAlignment="1">
      <alignment horizontal="center" vertical="center"/>
    </xf>
    <xf numFmtId="0" fontId="17" fillId="0" borderId="4" xfId="0" applyFont="1" applyBorder="1" applyAlignment="1">
      <alignment horizontal="center" vertical="center" wrapText="1"/>
    </xf>
    <xf numFmtId="0" fontId="22" fillId="0" borderId="0" xfId="0" applyFont="1"/>
    <xf numFmtId="0" fontId="22" fillId="0" borderId="4" xfId="0" applyFont="1" applyBorder="1" applyAlignment="1">
      <alignment horizontal="center" vertical="center" wrapText="1"/>
    </xf>
    <xf numFmtId="0" fontId="9" fillId="11" borderId="4"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23" fillId="12" borderId="4" xfId="0" applyFont="1" applyFill="1" applyBorder="1" applyAlignment="1">
      <alignment horizontal="center" vertical="center" wrapText="1"/>
    </xf>
    <xf numFmtId="0" fontId="23" fillId="13" borderId="4" xfId="0" applyFont="1" applyFill="1" applyBorder="1" applyAlignment="1">
      <alignment horizontal="center" vertical="center" wrapText="1"/>
    </xf>
    <xf numFmtId="9" fontId="6" fillId="0" borderId="0" xfId="0" applyNumberFormat="1" applyFont="1" applyAlignment="1">
      <alignment horizontal="center" vertical="center" wrapText="1"/>
    </xf>
    <xf numFmtId="0" fontId="23" fillId="0" borderId="0" xfId="0" applyFont="1" applyAlignment="1">
      <alignment horizontal="center" vertical="center" wrapText="1"/>
    </xf>
    <xf numFmtId="10" fontId="17" fillId="0" borderId="0" xfId="0" applyNumberFormat="1" applyFont="1" applyAlignment="1">
      <alignment horizontal="center" vertical="center"/>
    </xf>
    <xf numFmtId="10" fontId="24" fillId="0" borderId="4" xfId="0" applyNumberFormat="1" applyFont="1" applyBorder="1" applyAlignment="1">
      <alignment horizontal="center" vertical="center"/>
    </xf>
    <xf numFmtId="0" fontId="25" fillId="0" borderId="4" xfId="0" applyFont="1" applyBorder="1" applyAlignment="1">
      <alignment horizontal="center" vertical="center" wrapText="1"/>
    </xf>
    <xf numFmtId="0" fontId="26" fillId="3" borderId="4"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0" fillId="0" borderId="4" xfId="0" applyFont="1" applyBorder="1" applyAlignment="1">
      <alignment horizontal="left" vertical="center" wrapText="1"/>
    </xf>
    <xf numFmtId="0" fontId="20" fillId="0" borderId="4" xfId="0" applyFont="1" applyBorder="1" applyAlignment="1">
      <alignment vertical="center" wrapText="1"/>
    </xf>
    <xf numFmtId="0" fontId="9" fillId="0" borderId="0" xfId="0" applyFont="1"/>
    <xf numFmtId="0" fontId="25" fillId="3" borderId="4" xfId="0" applyFont="1" applyFill="1" applyBorder="1" applyAlignment="1">
      <alignment horizontal="center" vertical="center" wrapText="1"/>
    </xf>
    <xf numFmtId="0" fontId="28" fillId="3" borderId="4" xfId="0" applyFont="1" applyFill="1" applyBorder="1" applyAlignment="1">
      <alignment horizontal="center" vertical="center" wrapText="1"/>
    </xf>
    <xf numFmtId="0" fontId="0" fillId="0" borderId="0" xfId="0" pivotButton="1"/>
    <xf numFmtId="0" fontId="0" fillId="0" borderId="0" xfId="0" applyAlignment="1">
      <alignment horizontal="left"/>
    </xf>
    <xf numFmtId="0" fontId="29" fillId="0" borderId="0" xfId="0" applyFont="1"/>
    <xf numFmtId="0" fontId="31" fillId="0" borderId="0" xfId="0" applyFont="1"/>
    <xf numFmtId="0" fontId="0" fillId="17" borderId="4" xfId="0" applyFill="1" applyBorder="1" applyAlignment="1">
      <alignment vertical="top" wrapText="1"/>
    </xf>
    <xf numFmtId="0" fontId="0" fillId="0" borderId="4" xfId="0" applyBorder="1" applyAlignment="1">
      <alignment vertical="top" wrapText="1"/>
    </xf>
    <xf numFmtId="0" fontId="8" fillId="18" borderId="4" xfId="0" applyFont="1" applyFill="1" applyBorder="1"/>
    <xf numFmtId="0" fontId="30" fillId="17" borderId="4" xfId="0" applyFont="1" applyFill="1" applyBorder="1" applyAlignment="1">
      <alignment horizontal="center" vertical="center" wrapText="1"/>
    </xf>
    <xf numFmtId="0" fontId="30" fillId="0" borderId="4" xfId="0" applyFont="1" applyBorder="1" applyAlignment="1">
      <alignment horizontal="center" vertical="center" wrapText="1"/>
    </xf>
    <xf numFmtId="0" fontId="32" fillId="19" borderId="0" xfId="0" applyFont="1" applyFill="1"/>
    <xf numFmtId="0" fontId="0" fillId="19" borderId="0" xfId="0" applyFill="1"/>
    <xf numFmtId="0" fontId="0" fillId="0" borderId="11" xfId="0" applyBorder="1"/>
    <xf numFmtId="0" fontId="0" fillId="0" borderId="7" xfId="0" applyBorder="1"/>
    <xf numFmtId="9" fontId="0" fillId="0" borderId="7" xfId="1" applyFont="1" applyBorder="1"/>
    <xf numFmtId="9" fontId="0" fillId="0" borderId="7" xfId="1" applyFont="1" applyBorder="1" applyAlignment="1">
      <alignment horizontal="center"/>
    </xf>
    <xf numFmtId="0" fontId="0" fillId="0" borderId="12" xfId="0" applyBorder="1"/>
    <xf numFmtId="0" fontId="0" fillId="0" borderId="13" xfId="0" applyBorder="1"/>
    <xf numFmtId="9" fontId="0" fillId="0" borderId="4" xfId="1" applyFont="1" applyBorder="1"/>
    <xf numFmtId="0" fontId="0" fillId="0" borderId="15" xfId="0" applyBorder="1"/>
    <xf numFmtId="0" fontId="0" fillId="0" borderId="16" xfId="0" applyBorder="1"/>
    <xf numFmtId="9" fontId="0" fillId="0" borderId="16" xfId="1" applyFont="1" applyBorder="1"/>
    <xf numFmtId="9" fontId="0" fillId="0" borderId="17" xfId="1" applyFont="1" applyBorder="1" applyAlignment="1">
      <alignment horizontal="center"/>
    </xf>
    <xf numFmtId="0" fontId="0" fillId="0" borderId="18" xfId="0" applyBorder="1"/>
    <xf numFmtId="9" fontId="0" fillId="0" borderId="14" xfId="1" applyFont="1" applyBorder="1" applyAlignment="1">
      <alignment horizontal="center"/>
    </xf>
    <xf numFmtId="9" fontId="0" fillId="0" borderId="19" xfId="1" applyFont="1" applyBorder="1" applyAlignment="1">
      <alignment horizontal="center"/>
    </xf>
    <xf numFmtId="9" fontId="0" fillId="0" borderId="12" xfId="1" applyFont="1" applyBorder="1" applyAlignment="1">
      <alignment horizontal="center"/>
    </xf>
    <xf numFmtId="0" fontId="9" fillId="0" borderId="8" xfId="0" applyFont="1" applyBorder="1"/>
    <xf numFmtId="0" fontId="9" fillId="0" borderId="9" xfId="0" applyFont="1" applyBorder="1"/>
    <xf numFmtId="0" fontId="9" fillId="0" borderId="10" xfId="0" applyFont="1" applyBorder="1"/>
    <xf numFmtId="0" fontId="33" fillId="19" borderId="0" xfId="0" applyFont="1" applyFill="1"/>
    <xf numFmtId="0" fontId="34" fillId="19" borderId="0" xfId="0" applyFont="1" applyFill="1"/>
    <xf numFmtId="0" fontId="0" fillId="0" borderId="0" xfId="0" applyAlignment="1">
      <alignment horizontal="center" vertical="top" wrapText="1"/>
    </xf>
    <xf numFmtId="0" fontId="9" fillId="0" borderId="4" xfId="0" applyFont="1" applyBorder="1" applyAlignment="1">
      <alignment horizontal="center" vertical="top" wrapText="1"/>
    </xf>
    <xf numFmtId="0" fontId="0" fillId="0" borderId="4" xfId="0" applyBorder="1" applyAlignment="1">
      <alignment horizontal="center" vertical="center" wrapText="1"/>
    </xf>
    <xf numFmtId="0" fontId="10" fillId="0" borderId="4" xfId="0" applyFont="1" applyBorder="1" applyAlignment="1">
      <alignment vertical="top" wrapText="1"/>
    </xf>
    <xf numFmtId="0" fontId="11" fillId="16" borderId="4" xfId="0" applyFont="1" applyFill="1" applyBorder="1" applyAlignment="1">
      <alignment horizontal="center" vertical="center" wrapText="1"/>
    </xf>
    <xf numFmtId="0" fontId="11" fillId="0" borderId="4" xfId="0" applyFont="1" applyBorder="1" applyAlignment="1" applyProtection="1">
      <alignment horizontal="center" vertical="center" wrapText="1"/>
      <protection locked="0"/>
    </xf>
    <xf numFmtId="0" fontId="11" fillId="0" borderId="4" xfId="0" applyFont="1" applyBorder="1" applyAlignment="1" applyProtection="1">
      <alignment vertical="top" wrapText="1"/>
      <protection locked="0"/>
    </xf>
    <xf numFmtId="0" fontId="2" fillId="20" borderId="4" xfId="0" applyFont="1" applyFill="1" applyBorder="1" applyProtection="1">
      <protection locked="0"/>
    </xf>
    <xf numFmtId="0" fontId="2" fillId="0" borderId="4" xfId="0" applyFont="1" applyBorder="1" applyAlignment="1" applyProtection="1">
      <alignment wrapText="1"/>
      <protection locked="0"/>
    </xf>
    <xf numFmtId="0" fontId="2" fillId="20" borderId="4" xfId="0" applyFont="1" applyFill="1" applyBorder="1" applyAlignment="1" applyProtection="1">
      <alignment wrapText="1"/>
      <protection locked="0"/>
    </xf>
    <xf numFmtId="0" fontId="11" fillId="20" borderId="4" xfId="0" applyFont="1" applyFill="1" applyBorder="1" applyAlignment="1" applyProtection="1">
      <alignment vertical="top" wrapText="1"/>
      <protection locked="0"/>
    </xf>
    <xf numFmtId="0" fontId="2" fillId="20" borderId="4" xfId="0" applyFont="1" applyFill="1" applyBorder="1" applyAlignment="1" applyProtection="1">
      <alignment horizontal="left" vertical="top" wrapText="1"/>
      <protection locked="0"/>
    </xf>
    <xf numFmtId="0" fontId="2" fillId="0" borderId="4" xfId="0" applyFont="1" applyBorder="1" applyAlignment="1" applyProtection="1">
      <alignment horizontal="center" vertical="top"/>
      <protection locked="0"/>
    </xf>
    <xf numFmtId="0" fontId="2" fillId="0" borderId="4" xfId="0" applyFont="1" applyBorder="1" applyAlignment="1" applyProtection="1">
      <alignment horizontal="center" vertical="top" wrapText="1"/>
      <protection locked="0"/>
    </xf>
    <xf numFmtId="16" fontId="11" fillId="0" borderId="4" xfId="0" applyNumberFormat="1" applyFont="1" applyBorder="1" applyAlignment="1" applyProtection="1">
      <alignment vertical="top" wrapText="1"/>
      <protection locked="0"/>
    </xf>
    <xf numFmtId="0" fontId="1" fillId="20" borderId="4" xfId="0" applyFont="1" applyFill="1" applyBorder="1" applyAlignment="1" applyProtection="1">
      <alignment horizontal="left" vertical="top" wrapText="1"/>
      <protection locked="0"/>
    </xf>
    <xf numFmtId="0" fontId="1" fillId="20" borderId="4" xfId="0" applyFont="1" applyFill="1" applyBorder="1" applyProtection="1">
      <protection locked="0"/>
    </xf>
    <xf numFmtId="0" fontId="1" fillId="20" borderId="4" xfId="0" applyFont="1" applyFill="1" applyBorder="1" applyAlignment="1" applyProtection="1">
      <alignment wrapText="1"/>
      <protection locked="0"/>
    </xf>
    <xf numFmtId="0" fontId="0" fillId="0" borderId="4" xfId="0" applyBorder="1" applyAlignment="1" applyProtection="1">
      <alignment horizontal="center" vertical="top"/>
      <protection locked="0"/>
    </xf>
    <xf numFmtId="0" fontId="0" fillId="20" borderId="4" xfId="0" applyFill="1" applyBorder="1" applyAlignment="1" applyProtection="1">
      <alignment horizontal="left" vertical="top" wrapText="1"/>
      <protection locked="0"/>
    </xf>
    <xf numFmtId="0" fontId="0" fillId="20" borderId="4" xfId="0" applyFill="1" applyBorder="1" applyProtection="1">
      <protection locked="0"/>
    </xf>
    <xf numFmtId="0" fontId="6" fillId="20" borderId="4" xfId="0" applyFont="1" applyFill="1" applyBorder="1" applyAlignment="1" applyProtection="1">
      <alignment wrapText="1"/>
      <protection locked="0"/>
    </xf>
    <xf numFmtId="0" fontId="20" fillId="0" borderId="4" xfId="0" applyFont="1" applyBorder="1" applyAlignment="1" applyProtection="1">
      <alignment vertical="top" wrapText="1"/>
      <protection locked="0"/>
    </xf>
    <xf numFmtId="0" fontId="21" fillId="0" borderId="4" xfId="0" applyFont="1" applyBorder="1" applyAlignment="1" applyProtection="1">
      <alignment horizontal="center" vertical="center" wrapText="1"/>
      <protection locked="0"/>
    </xf>
    <xf numFmtId="0" fontId="2" fillId="0" borderId="4" xfId="0" applyFont="1" applyBorder="1" applyProtection="1">
      <protection locked="0"/>
    </xf>
    <xf numFmtId="0" fontId="0" fillId="0" borderId="4" xfId="0" applyBorder="1" applyAlignment="1" applyProtection="1">
      <alignment horizontal="center" vertical="top" wrapText="1"/>
      <protection locked="0"/>
    </xf>
    <xf numFmtId="0" fontId="0" fillId="20" borderId="4" xfId="0" applyFill="1" applyBorder="1" applyAlignment="1" applyProtection="1">
      <alignment horizontal="center" vertical="top" wrapText="1"/>
      <protection locked="0"/>
    </xf>
    <xf numFmtId="0" fontId="1" fillId="0" borderId="4" xfId="0" applyFont="1" applyBorder="1" applyProtection="1">
      <protection locked="0"/>
    </xf>
    <xf numFmtId="0" fontId="1" fillId="0" borderId="4" xfId="0" applyFont="1" applyBorder="1" applyAlignment="1" applyProtection="1">
      <alignment wrapText="1"/>
      <protection locked="0"/>
    </xf>
    <xf numFmtId="0" fontId="0" fillId="0" borderId="4" xfId="0" applyBorder="1" applyProtection="1">
      <protection locked="0"/>
    </xf>
    <xf numFmtId="0" fontId="6" fillId="0" borderId="4" xfId="0" applyFont="1" applyBorder="1" applyAlignment="1" applyProtection="1">
      <alignment wrapText="1"/>
      <protection locked="0"/>
    </xf>
    <xf numFmtId="0" fontId="2" fillId="0" borderId="4" xfId="0" applyFont="1" applyBorder="1" applyAlignment="1">
      <alignment wrapText="1"/>
    </xf>
    <xf numFmtId="0" fontId="4" fillId="3" borderId="4" xfId="0" applyFont="1" applyFill="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0" fillId="0" borderId="0" xfId="0" applyProtection="1">
      <protection locked="0"/>
    </xf>
    <xf numFmtId="0" fontId="6" fillId="0" borderId="0" xfId="0" applyFont="1" applyAlignment="1" applyProtection="1">
      <alignment wrapText="1"/>
      <protection locked="0"/>
    </xf>
    <xf numFmtId="0" fontId="22" fillId="0" borderId="4" xfId="0" applyFont="1" applyBorder="1" applyProtection="1">
      <protection locked="0"/>
    </xf>
    <xf numFmtId="0" fontId="22" fillId="0" borderId="4" xfId="0" applyFont="1" applyBorder="1" applyAlignment="1" applyProtection="1">
      <alignment wrapText="1"/>
      <protection locked="0"/>
    </xf>
    <xf numFmtId="0" fontId="4" fillId="3" borderId="0" xfId="0" applyFont="1" applyFill="1" applyAlignment="1" applyProtection="1">
      <alignment horizontal="center" vertical="center" wrapText="1"/>
      <protection locked="0"/>
    </xf>
    <xf numFmtId="0" fontId="1" fillId="0" borderId="0" xfId="0" applyFont="1" applyAlignment="1">
      <alignment vertical="top"/>
    </xf>
    <xf numFmtId="0" fontId="2" fillId="0" borderId="0" xfId="0" applyFont="1" applyAlignment="1">
      <alignment vertical="top"/>
    </xf>
    <xf numFmtId="0" fontId="1" fillId="14" borderId="4" xfId="0" applyFont="1" applyFill="1" applyBorder="1"/>
    <xf numFmtId="0" fontId="1" fillId="14" borderId="4" xfId="0" applyFont="1" applyFill="1" applyBorder="1" applyProtection="1">
      <protection locked="0"/>
    </xf>
    <xf numFmtId="0" fontId="2" fillId="0" borderId="4" xfId="0" applyFont="1" applyBorder="1" applyAlignment="1">
      <alignment horizontal="left"/>
    </xf>
    <xf numFmtId="0" fontId="2" fillId="0" borderId="4" xfId="0" applyFont="1" applyBorder="1" applyAlignment="1" applyProtection="1">
      <alignment horizontal="left" vertical="center" wrapText="1"/>
      <protection locked="0"/>
    </xf>
    <xf numFmtId="14" fontId="2" fillId="0" borderId="4" xfId="0" applyNumberFormat="1" applyFont="1" applyBorder="1" applyAlignment="1" applyProtection="1">
      <alignment horizontal="left" wrapText="1"/>
      <protection locked="0"/>
    </xf>
    <xf numFmtId="0" fontId="2" fillId="0" borderId="4" xfId="0" applyFont="1" applyBorder="1" applyAlignment="1" applyProtection="1">
      <alignment horizontal="left" wrapText="1"/>
      <protection locked="0"/>
    </xf>
    <xf numFmtId="0" fontId="2" fillId="0" borderId="4" xfId="0" applyFont="1" applyBorder="1" applyAlignment="1">
      <alignment horizontal="left" vertical="top"/>
    </xf>
    <xf numFmtId="0" fontId="1" fillId="0" borderId="4" xfId="0" applyFont="1" applyBorder="1" applyAlignment="1">
      <alignment horizontal="left"/>
    </xf>
    <xf numFmtId="0" fontId="2" fillId="0" borderId="4" xfId="0" applyFont="1" applyBorder="1" applyAlignment="1" applyProtection="1">
      <alignment horizontal="left"/>
      <protection locked="0"/>
    </xf>
    <xf numFmtId="0" fontId="8" fillId="0" borderId="4" xfId="0" applyFont="1" applyBorder="1"/>
    <xf numFmtId="0" fontId="6" fillId="20" borderId="4" xfId="0" applyFont="1" applyFill="1" applyBorder="1" applyAlignment="1" applyProtection="1">
      <alignment horizontal="center" vertical="top" wrapText="1"/>
      <protection locked="0"/>
    </xf>
    <xf numFmtId="0" fontId="10" fillId="0" borderId="4" xfId="0" quotePrefix="1" applyFont="1" applyBorder="1" applyAlignment="1">
      <alignment vertical="top" wrapText="1"/>
    </xf>
    <xf numFmtId="0" fontId="10" fillId="0" borderId="4" xfId="0" applyFont="1" applyBorder="1" applyAlignment="1" applyProtection="1">
      <alignment vertical="top" wrapText="1"/>
      <protection locked="0"/>
    </xf>
    <xf numFmtId="0" fontId="6" fillId="0" borderId="0" xfId="0" applyFont="1"/>
    <xf numFmtId="0" fontId="7" fillId="0" borderId="0" xfId="0" applyFont="1" applyAlignment="1">
      <alignment horizontal="center" vertical="center" wrapText="1"/>
    </xf>
    <xf numFmtId="9" fontId="6" fillId="0" borderId="3" xfId="0" applyNumberFormat="1" applyFont="1" applyBorder="1" applyAlignment="1">
      <alignment horizontal="center" vertical="center" wrapText="1"/>
    </xf>
    <xf numFmtId="0" fontId="5" fillId="0" borderId="8" xfId="0" applyFont="1" applyBorder="1"/>
    <xf numFmtId="0" fontId="5" fillId="0" borderId="9" xfId="0" applyFont="1" applyBorder="1"/>
    <xf numFmtId="0" fontId="5" fillId="0" borderId="10" xfId="0" applyFont="1" applyBorder="1"/>
    <xf numFmtId="0" fontId="5" fillId="0" borderId="0" xfId="0" applyFont="1" applyAlignment="1">
      <alignment horizontal="center"/>
    </xf>
    <xf numFmtId="0" fontId="5" fillId="0" borderId="0" xfId="0" applyFont="1" applyAlignment="1">
      <alignment horizontal="center" wrapText="1"/>
    </xf>
    <xf numFmtId="10" fontId="17" fillId="0" borderId="4" xfId="0" applyNumberFormat="1" applyFont="1" applyBorder="1" applyAlignment="1">
      <alignment horizontal="center" vertical="center"/>
    </xf>
    <xf numFmtId="0" fontId="17" fillId="0" borderId="4" xfId="0" applyFont="1" applyBorder="1" applyAlignment="1">
      <alignment horizontal="center" vertical="center"/>
    </xf>
    <xf numFmtId="0" fontId="14" fillId="3" borderId="4" xfId="0" applyFont="1" applyFill="1" applyBorder="1" applyAlignment="1">
      <alignment horizontal="center" vertical="center" wrapText="1"/>
    </xf>
    <xf numFmtId="0" fontId="12" fillId="0" borderId="4" xfId="0" applyFont="1" applyBorder="1"/>
    <xf numFmtId="0" fontId="11" fillId="3" borderId="4" xfId="0" applyFont="1" applyFill="1" applyBorder="1" applyAlignment="1">
      <alignment horizontal="center" vertical="center" wrapText="1"/>
    </xf>
    <xf numFmtId="0" fontId="12" fillId="0" borderId="4" xfId="0" applyFont="1" applyBorder="1" applyAlignment="1">
      <alignment vertical="center"/>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10" fontId="17" fillId="0" borderId="5" xfId="0" applyNumberFormat="1" applyFont="1" applyBorder="1" applyAlignment="1">
      <alignment horizontal="center" vertical="center"/>
    </xf>
    <xf numFmtId="10" fontId="17" fillId="0" borderId="6" xfId="0" applyNumberFormat="1" applyFont="1" applyBorder="1" applyAlignment="1">
      <alignment horizontal="center" vertical="center"/>
    </xf>
    <xf numFmtId="10" fontId="17" fillId="0" borderId="7" xfId="0" applyNumberFormat="1" applyFont="1" applyBorder="1" applyAlignment="1">
      <alignment horizontal="center" vertical="center"/>
    </xf>
    <xf numFmtId="10" fontId="24" fillId="0" borderId="5" xfId="0" applyNumberFormat="1" applyFont="1" applyBorder="1" applyAlignment="1">
      <alignment horizontal="center" vertical="center"/>
    </xf>
    <xf numFmtId="10" fontId="24" fillId="0" borderId="6" xfId="0" applyNumberFormat="1" applyFont="1" applyBorder="1" applyAlignment="1">
      <alignment horizontal="center" vertical="center"/>
    </xf>
    <xf numFmtId="10" fontId="24" fillId="0" borderId="7" xfId="0" applyNumberFormat="1" applyFont="1" applyBorder="1" applyAlignment="1">
      <alignment horizontal="center" vertical="center"/>
    </xf>
    <xf numFmtId="10" fontId="17" fillId="0" borderId="0" xfId="0" applyNumberFormat="1" applyFont="1" applyAlignment="1">
      <alignment horizontal="center" vertical="center"/>
    </xf>
    <xf numFmtId="0" fontId="14" fillId="3" borderId="20"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2" fillId="0" borderId="21" xfId="0" applyFont="1" applyBorder="1"/>
    <xf numFmtId="0" fontId="12" fillId="0" borderId="22" xfId="0" applyFont="1" applyBorder="1"/>
    <xf numFmtId="0" fontId="11" fillId="3" borderId="0" xfId="0" applyFont="1" applyFill="1" applyAlignment="1">
      <alignment horizontal="center" vertical="center" wrapText="1"/>
    </xf>
    <xf numFmtId="0" fontId="12" fillId="0" borderId="0" xfId="0" applyFont="1" applyAlignment="1">
      <alignment vertical="center"/>
    </xf>
    <xf numFmtId="0" fontId="17" fillId="0" borderId="0" xfId="0" applyFont="1" applyAlignment="1">
      <alignment horizontal="center" vertical="center"/>
    </xf>
  </cellXfs>
  <cellStyles count="2">
    <cellStyle name="Normal" xfId="0" builtinId="0"/>
    <cellStyle name="Per cent" xfId="1" builtinId="5"/>
  </cellStyles>
  <dxfs count="89">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ont>
        <b/>
        <i val="0"/>
        <color theme="0"/>
      </font>
      <fill>
        <patternFill>
          <bgColor rgb="FFC00000"/>
        </patternFill>
      </fill>
    </dxf>
    <dxf>
      <font>
        <b/>
        <i val="0"/>
        <color theme="0"/>
      </font>
      <fill>
        <patternFill>
          <bgColor rgb="FFFF0000"/>
        </patternFill>
      </fill>
    </dxf>
    <dxf>
      <font>
        <b/>
        <i val="0"/>
        <color auto="1"/>
      </font>
      <fill>
        <patternFill>
          <bgColor rgb="FFFFC000"/>
        </patternFill>
      </fill>
    </dxf>
    <dxf>
      <font>
        <b/>
        <i val="0"/>
        <color auto="1"/>
      </font>
      <fill>
        <patternFill>
          <bgColor rgb="FF92D050"/>
        </patternFill>
      </fill>
    </dxf>
    <dxf>
      <font>
        <b/>
        <i val="0"/>
        <color auto="1"/>
      </font>
      <fill>
        <patternFill>
          <bgColor rgb="FF00B050"/>
        </pattern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C00000"/>
        </pattern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ill>
        <gradientFill degree="225">
          <stop position="0">
            <color theme="0"/>
          </stop>
          <stop position="1">
            <color theme="5" tint="0.59999389629810485"/>
          </stop>
        </gradientFill>
      </fill>
    </dxf>
    <dxf>
      <fill>
        <gradientFill degree="225">
          <stop position="0">
            <color theme="0"/>
          </stop>
          <stop position="1">
            <color theme="5" tint="0.59999389629810485"/>
          </stop>
        </gradientFill>
      </fill>
    </dxf>
    <dxf>
      <fill>
        <patternFill>
          <bgColor theme="0"/>
        </patternFill>
      </fill>
    </dxf>
    <dxf>
      <fill>
        <patternFill>
          <bgColor rgb="FF00B050"/>
        </patternFill>
      </fill>
    </dxf>
    <dxf>
      <fill>
        <patternFill>
          <bgColor rgb="FF92D050"/>
        </patternFill>
      </fill>
    </dxf>
    <dxf>
      <fill>
        <patternFill>
          <bgColor rgb="FFFFC000"/>
        </patternFill>
      </fill>
    </dxf>
    <dxf>
      <fill>
        <patternFill>
          <bgColor rgb="FFC00000"/>
        </patternFill>
      </fill>
    </dxf>
    <dxf>
      <fill>
        <patternFill>
          <bgColor rgb="FFFF0000"/>
        </pattern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ill>
        <gradientFill degree="225">
          <stop position="0">
            <color theme="0"/>
          </stop>
          <stop position="1">
            <color theme="5" tint="0.59999389629810485"/>
          </stop>
        </gradient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C00000"/>
        </patternFill>
      </fill>
    </dxf>
    <dxf>
      <fill>
        <patternFill>
          <bgColor rgb="FFFF0000"/>
        </pattern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ill>
        <gradientFill degree="225">
          <stop position="0">
            <color theme="0"/>
          </stop>
          <stop position="1">
            <color theme="5" tint="0.59999389629810485"/>
          </stop>
        </gradientFill>
      </fill>
    </dxf>
    <dxf>
      <fill>
        <gradientFill degree="225">
          <stop position="0">
            <color theme="0"/>
          </stop>
          <stop position="1">
            <color theme="5" tint="0.59999389629810485"/>
          </stop>
        </gradientFill>
      </fill>
    </dxf>
    <dxf>
      <fill>
        <patternFill>
          <bgColor theme="0"/>
        </patternFill>
      </fill>
    </dxf>
    <dxf>
      <fill>
        <gradientFill degree="225">
          <stop position="0">
            <color theme="0"/>
          </stop>
          <stop position="1">
            <color theme="5" tint="0.59999389629810485"/>
          </stop>
        </gradientFill>
      </fill>
    </dxf>
    <dxf>
      <font>
        <b/>
        <i val="0"/>
        <color theme="0"/>
      </font>
      <fill>
        <patternFill>
          <bgColor rgb="FFC00000"/>
        </patternFill>
      </fill>
    </dxf>
    <dxf>
      <font>
        <b/>
        <i val="0"/>
        <color theme="0"/>
      </font>
      <fill>
        <patternFill>
          <bgColor rgb="FFFF0000"/>
        </patternFill>
      </fill>
    </dxf>
    <dxf>
      <font>
        <b/>
        <i val="0"/>
      </font>
      <fill>
        <patternFill>
          <bgColor rgb="FFFFC000"/>
        </patternFill>
      </fill>
    </dxf>
    <dxf>
      <font>
        <b/>
        <i val="0"/>
      </font>
      <fill>
        <patternFill>
          <bgColor rgb="FF92D050"/>
        </patternFill>
      </fill>
    </dxf>
    <dxf>
      <font>
        <b/>
        <i val="0"/>
      </font>
      <fill>
        <patternFill>
          <bgColor rgb="FF00B050"/>
        </patternFill>
      </fill>
    </dxf>
    <dxf>
      <fill>
        <gradientFill degree="225">
          <stop position="0">
            <color theme="0"/>
          </stop>
          <stop position="1">
            <color theme="5" tint="0.59999389629810485"/>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sharedStrings" Target="sharedStrings.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Score by Selection / Sensitivity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Summary!$K$4</c:f>
              <c:strCache>
                <c:ptCount val="1"/>
                <c:pt idx="0">
                  <c:v>Red</c:v>
                </c:pt>
              </c:strCache>
            </c:strRef>
          </c:tx>
          <c:spPr>
            <a:solidFill>
              <a:srgbClr val="FF0000"/>
            </a:solidFill>
            <a:ln>
              <a:noFill/>
            </a:ln>
            <a:effectLst/>
          </c:spPr>
          <c:invertIfNegative val="0"/>
          <c:cat>
            <c:numRef>
              <c:f>Summary!$I$5:$I$6</c:f>
              <c:numCache>
                <c:formatCode>General</c:formatCode>
                <c:ptCount val="2"/>
                <c:pt idx="0">
                  <c:v>0</c:v>
                </c:pt>
              </c:numCache>
            </c:numRef>
          </c:cat>
          <c:val>
            <c:numRef>
              <c:f>Summary!$K$5:$K$6</c:f>
              <c:numCache>
                <c:formatCode>General</c:formatCode>
                <c:ptCount val="2"/>
                <c:pt idx="0">
                  <c:v>0</c:v>
                </c:pt>
              </c:numCache>
            </c:numRef>
          </c:val>
          <c:extLst>
            <c:ext xmlns:c16="http://schemas.microsoft.com/office/drawing/2014/chart" uri="{C3380CC4-5D6E-409C-BE32-E72D297353CC}">
              <c16:uniqueId val="{00000000-3F07-40E2-AA5E-E126B3B1DC4C}"/>
            </c:ext>
          </c:extLst>
        </c:ser>
        <c:ser>
          <c:idx val="1"/>
          <c:order val="1"/>
          <c:tx>
            <c:strRef>
              <c:f>Summary!$L$4</c:f>
              <c:strCache>
                <c:ptCount val="1"/>
                <c:pt idx="0">
                  <c:v>Amber</c:v>
                </c:pt>
              </c:strCache>
            </c:strRef>
          </c:tx>
          <c:spPr>
            <a:solidFill>
              <a:schemeClr val="accent4"/>
            </a:solidFill>
            <a:ln>
              <a:noFill/>
            </a:ln>
            <a:effectLst/>
          </c:spPr>
          <c:invertIfNegative val="0"/>
          <c:cat>
            <c:numRef>
              <c:f>Summary!$I$5:$I$6</c:f>
              <c:numCache>
                <c:formatCode>General</c:formatCode>
                <c:ptCount val="2"/>
                <c:pt idx="0">
                  <c:v>0</c:v>
                </c:pt>
              </c:numCache>
            </c:numRef>
          </c:cat>
          <c:val>
            <c:numRef>
              <c:f>Summary!$L$5:$L$6</c:f>
              <c:numCache>
                <c:formatCode>General</c:formatCode>
                <c:ptCount val="2"/>
                <c:pt idx="0">
                  <c:v>0</c:v>
                </c:pt>
              </c:numCache>
            </c:numRef>
          </c:val>
          <c:extLst>
            <c:ext xmlns:c16="http://schemas.microsoft.com/office/drawing/2014/chart" uri="{C3380CC4-5D6E-409C-BE32-E72D297353CC}">
              <c16:uniqueId val="{00000001-3F07-40E2-AA5E-E126B3B1DC4C}"/>
            </c:ext>
          </c:extLst>
        </c:ser>
        <c:ser>
          <c:idx val="2"/>
          <c:order val="2"/>
          <c:tx>
            <c:strRef>
              <c:f>Summary!$M$4</c:f>
              <c:strCache>
                <c:ptCount val="1"/>
                <c:pt idx="0">
                  <c:v>Green</c:v>
                </c:pt>
              </c:strCache>
            </c:strRef>
          </c:tx>
          <c:spPr>
            <a:solidFill>
              <a:srgbClr val="00B050"/>
            </a:solidFill>
            <a:ln>
              <a:noFill/>
            </a:ln>
            <a:effectLst/>
          </c:spPr>
          <c:invertIfNegative val="0"/>
          <c:cat>
            <c:numRef>
              <c:f>Summary!$I$5:$I$6</c:f>
              <c:numCache>
                <c:formatCode>General</c:formatCode>
                <c:ptCount val="2"/>
                <c:pt idx="0">
                  <c:v>0</c:v>
                </c:pt>
              </c:numCache>
            </c:numRef>
          </c:cat>
          <c:val>
            <c:numRef>
              <c:f>Summary!$M$5:$M$6</c:f>
              <c:numCache>
                <c:formatCode>General</c:formatCode>
                <c:ptCount val="2"/>
                <c:pt idx="0">
                  <c:v>0</c:v>
                </c:pt>
              </c:numCache>
            </c:numRef>
          </c:val>
          <c:extLst>
            <c:ext xmlns:c16="http://schemas.microsoft.com/office/drawing/2014/chart" uri="{C3380CC4-5D6E-409C-BE32-E72D297353CC}">
              <c16:uniqueId val="{00000002-3F07-40E2-AA5E-E126B3B1DC4C}"/>
            </c:ext>
          </c:extLst>
        </c:ser>
        <c:dLbls>
          <c:showLegendKey val="0"/>
          <c:showVal val="0"/>
          <c:showCatName val="0"/>
          <c:showSerName val="0"/>
          <c:showPercent val="0"/>
          <c:showBubbleSize val="0"/>
        </c:dLbls>
        <c:gapWidth val="75"/>
        <c:overlap val="100"/>
        <c:axId val="1130593520"/>
        <c:axId val="1130577200"/>
      </c:barChart>
      <c:catAx>
        <c:axId val="1130593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0577200"/>
        <c:crosses val="autoZero"/>
        <c:auto val="1"/>
        <c:lblAlgn val="ctr"/>
        <c:lblOffset val="100"/>
        <c:noMultiLvlLbl val="0"/>
      </c:catAx>
      <c:valAx>
        <c:axId val="113057720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0593520"/>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Score by Theme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Summary!$K$18</c:f>
              <c:strCache>
                <c:ptCount val="1"/>
                <c:pt idx="0">
                  <c:v>Red</c:v>
                </c:pt>
              </c:strCache>
            </c:strRef>
          </c:tx>
          <c:spPr>
            <a:solidFill>
              <a:srgbClr val="FF0000"/>
            </a:solidFill>
            <a:ln>
              <a:noFill/>
            </a:ln>
            <a:effectLst/>
          </c:spPr>
          <c:invertIfNegative val="0"/>
          <c:cat>
            <c:numRef>
              <c:extLst>
                <c:ext xmlns:c15="http://schemas.microsoft.com/office/drawing/2012/chart" uri="{02D57815-91ED-43cb-92C2-25804820EDAC}">
                  <c15:fullRef>
                    <c15:sqref>Summary!$I$19:$I$23</c15:sqref>
                  </c15:fullRef>
                </c:ext>
              </c:extLst>
              <c:f>Summary!$I$19:$I$22</c:f>
              <c:numCache>
                <c:formatCode>General</c:formatCode>
                <c:ptCount val="4"/>
                <c:pt idx="0">
                  <c:v>0</c:v>
                </c:pt>
              </c:numCache>
            </c:numRef>
          </c:cat>
          <c:val>
            <c:numRef>
              <c:extLst>
                <c:ext xmlns:c15="http://schemas.microsoft.com/office/drawing/2012/chart" uri="{02D57815-91ED-43cb-92C2-25804820EDAC}">
                  <c15:fullRef>
                    <c15:sqref>Summary!$K$19:$K$23</c15:sqref>
                  </c15:fullRef>
                </c:ext>
              </c:extLst>
              <c:f>Summary!$K$19:$K$22</c:f>
              <c:numCache>
                <c:formatCode>General</c:formatCode>
                <c:ptCount val="4"/>
                <c:pt idx="0">
                  <c:v>0</c:v>
                </c:pt>
              </c:numCache>
            </c:numRef>
          </c:val>
          <c:extLst>
            <c:ext xmlns:c16="http://schemas.microsoft.com/office/drawing/2014/chart" uri="{C3380CC4-5D6E-409C-BE32-E72D297353CC}">
              <c16:uniqueId val="{00000000-0D69-48A5-9B74-56551E713DD8}"/>
            </c:ext>
          </c:extLst>
        </c:ser>
        <c:ser>
          <c:idx val="1"/>
          <c:order val="1"/>
          <c:tx>
            <c:strRef>
              <c:f>Summary!$L$18</c:f>
              <c:strCache>
                <c:ptCount val="1"/>
                <c:pt idx="0">
                  <c:v>Amber</c:v>
                </c:pt>
              </c:strCache>
            </c:strRef>
          </c:tx>
          <c:spPr>
            <a:solidFill>
              <a:schemeClr val="accent4"/>
            </a:solidFill>
            <a:ln>
              <a:noFill/>
            </a:ln>
            <a:effectLst/>
          </c:spPr>
          <c:invertIfNegative val="0"/>
          <c:cat>
            <c:numRef>
              <c:extLst>
                <c:ext xmlns:c15="http://schemas.microsoft.com/office/drawing/2012/chart" uri="{02D57815-91ED-43cb-92C2-25804820EDAC}">
                  <c15:fullRef>
                    <c15:sqref>Summary!$I$19:$I$23</c15:sqref>
                  </c15:fullRef>
                </c:ext>
              </c:extLst>
              <c:f>Summary!$I$19:$I$22</c:f>
              <c:numCache>
                <c:formatCode>General</c:formatCode>
                <c:ptCount val="4"/>
                <c:pt idx="0">
                  <c:v>0</c:v>
                </c:pt>
              </c:numCache>
            </c:numRef>
          </c:cat>
          <c:val>
            <c:numRef>
              <c:extLst>
                <c:ext xmlns:c15="http://schemas.microsoft.com/office/drawing/2012/chart" uri="{02D57815-91ED-43cb-92C2-25804820EDAC}">
                  <c15:fullRef>
                    <c15:sqref>Summary!$L$19:$L$23</c15:sqref>
                  </c15:fullRef>
                </c:ext>
              </c:extLst>
              <c:f>Summary!$L$19:$L$22</c:f>
              <c:numCache>
                <c:formatCode>General</c:formatCode>
                <c:ptCount val="4"/>
                <c:pt idx="0">
                  <c:v>0</c:v>
                </c:pt>
              </c:numCache>
            </c:numRef>
          </c:val>
          <c:extLst>
            <c:ext xmlns:c16="http://schemas.microsoft.com/office/drawing/2014/chart" uri="{C3380CC4-5D6E-409C-BE32-E72D297353CC}">
              <c16:uniqueId val="{00000001-0D69-48A5-9B74-56551E713DD8}"/>
            </c:ext>
          </c:extLst>
        </c:ser>
        <c:ser>
          <c:idx val="2"/>
          <c:order val="2"/>
          <c:tx>
            <c:strRef>
              <c:f>Summary!$M$18</c:f>
              <c:strCache>
                <c:ptCount val="1"/>
                <c:pt idx="0">
                  <c:v>Green</c:v>
                </c:pt>
              </c:strCache>
            </c:strRef>
          </c:tx>
          <c:spPr>
            <a:solidFill>
              <a:srgbClr val="00B050"/>
            </a:solidFill>
            <a:ln>
              <a:noFill/>
            </a:ln>
            <a:effectLst/>
          </c:spPr>
          <c:invertIfNegative val="0"/>
          <c:cat>
            <c:numRef>
              <c:extLst>
                <c:ext xmlns:c15="http://schemas.microsoft.com/office/drawing/2012/chart" uri="{02D57815-91ED-43cb-92C2-25804820EDAC}">
                  <c15:fullRef>
                    <c15:sqref>Summary!$I$19:$I$23</c15:sqref>
                  </c15:fullRef>
                </c:ext>
              </c:extLst>
              <c:f>Summary!$I$19:$I$22</c:f>
              <c:numCache>
                <c:formatCode>General</c:formatCode>
                <c:ptCount val="4"/>
                <c:pt idx="0">
                  <c:v>0</c:v>
                </c:pt>
              </c:numCache>
            </c:numRef>
          </c:cat>
          <c:val>
            <c:numRef>
              <c:extLst>
                <c:ext xmlns:c15="http://schemas.microsoft.com/office/drawing/2012/chart" uri="{02D57815-91ED-43cb-92C2-25804820EDAC}">
                  <c15:fullRef>
                    <c15:sqref>Summary!$M$19:$M$23</c15:sqref>
                  </c15:fullRef>
                </c:ext>
              </c:extLst>
              <c:f>Summary!$M$19:$M$22</c:f>
              <c:numCache>
                <c:formatCode>General</c:formatCode>
                <c:ptCount val="4"/>
                <c:pt idx="0">
                  <c:v>0</c:v>
                </c:pt>
              </c:numCache>
            </c:numRef>
          </c:val>
          <c:extLst>
            <c:ext xmlns:c16="http://schemas.microsoft.com/office/drawing/2014/chart" uri="{C3380CC4-5D6E-409C-BE32-E72D297353CC}">
              <c16:uniqueId val="{00000002-0D69-48A5-9B74-56551E713DD8}"/>
            </c:ext>
          </c:extLst>
        </c:ser>
        <c:dLbls>
          <c:showLegendKey val="0"/>
          <c:showVal val="0"/>
          <c:showCatName val="0"/>
          <c:showSerName val="0"/>
          <c:showPercent val="0"/>
          <c:showBubbleSize val="0"/>
        </c:dLbls>
        <c:gapWidth val="75"/>
        <c:overlap val="100"/>
        <c:axId val="1130593520"/>
        <c:axId val="1130577200"/>
      </c:barChart>
      <c:catAx>
        <c:axId val="1130593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0577200"/>
        <c:crosses val="autoZero"/>
        <c:auto val="1"/>
        <c:lblAlgn val="ctr"/>
        <c:lblOffset val="100"/>
        <c:noMultiLvlLbl val="0"/>
      </c:catAx>
      <c:valAx>
        <c:axId val="113057720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0593520"/>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Score by Section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Summary!$K$27</c:f>
              <c:strCache>
                <c:ptCount val="1"/>
                <c:pt idx="0">
                  <c:v>Red</c:v>
                </c:pt>
              </c:strCache>
            </c:strRef>
          </c:tx>
          <c:spPr>
            <a:solidFill>
              <a:srgbClr val="FF0000"/>
            </a:solidFill>
            <a:ln>
              <a:noFill/>
            </a:ln>
            <a:effectLst/>
          </c:spPr>
          <c:invertIfNegative val="0"/>
          <c:cat>
            <c:numRef>
              <c:f>Summary!$I$28:$I$42</c:f>
              <c:numCache>
                <c:formatCode>General</c:formatCode>
                <c:ptCount val="15"/>
                <c:pt idx="0">
                  <c:v>0</c:v>
                </c:pt>
              </c:numCache>
            </c:numRef>
          </c:cat>
          <c:val>
            <c:numRef>
              <c:f>Summary!$K$28:$K$42</c:f>
              <c:numCache>
                <c:formatCode>General</c:formatCode>
                <c:ptCount val="15"/>
                <c:pt idx="0">
                  <c:v>0</c:v>
                </c:pt>
              </c:numCache>
            </c:numRef>
          </c:val>
          <c:extLst>
            <c:ext xmlns:c16="http://schemas.microsoft.com/office/drawing/2014/chart" uri="{C3380CC4-5D6E-409C-BE32-E72D297353CC}">
              <c16:uniqueId val="{00000000-322A-47F2-83B8-D1D435E84458}"/>
            </c:ext>
          </c:extLst>
        </c:ser>
        <c:ser>
          <c:idx val="1"/>
          <c:order val="1"/>
          <c:tx>
            <c:strRef>
              <c:f>Summary!$L$27</c:f>
              <c:strCache>
                <c:ptCount val="1"/>
                <c:pt idx="0">
                  <c:v>Amber</c:v>
                </c:pt>
              </c:strCache>
            </c:strRef>
          </c:tx>
          <c:spPr>
            <a:solidFill>
              <a:schemeClr val="accent4"/>
            </a:solidFill>
            <a:ln>
              <a:noFill/>
            </a:ln>
            <a:effectLst/>
          </c:spPr>
          <c:invertIfNegative val="0"/>
          <c:cat>
            <c:numRef>
              <c:f>Summary!$I$28:$I$42</c:f>
              <c:numCache>
                <c:formatCode>General</c:formatCode>
                <c:ptCount val="15"/>
                <c:pt idx="0">
                  <c:v>0</c:v>
                </c:pt>
              </c:numCache>
            </c:numRef>
          </c:cat>
          <c:val>
            <c:numRef>
              <c:f>Summary!$L$28:$L$42</c:f>
              <c:numCache>
                <c:formatCode>General</c:formatCode>
                <c:ptCount val="15"/>
                <c:pt idx="0">
                  <c:v>0</c:v>
                </c:pt>
              </c:numCache>
            </c:numRef>
          </c:val>
          <c:extLst>
            <c:ext xmlns:c16="http://schemas.microsoft.com/office/drawing/2014/chart" uri="{C3380CC4-5D6E-409C-BE32-E72D297353CC}">
              <c16:uniqueId val="{00000001-322A-47F2-83B8-D1D435E84458}"/>
            </c:ext>
          </c:extLst>
        </c:ser>
        <c:ser>
          <c:idx val="2"/>
          <c:order val="2"/>
          <c:tx>
            <c:strRef>
              <c:f>Summary!$M$27</c:f>
              <c:strCache>
                <c:ptCount val="1"/>
                <c:pt idx="0">
                  <c:v>Green</c:v>
                </c:pt>
              </c:strCache>
            </c:strRef>
          </c:tx>
          <c:spPr>
            <a:solidFill>
              <a:srgbClr val="00B050"/>
            </a:solidFill>
            <a:ln>
              <a:noFill/>
            </a:ln>
            <a:effectLst/>
          </c:spPr>
          <c:invertIfNegative val="0"/>
          <c:cat>
            <c:numRef>
              <c:f>Summary!$I$28:$I$42</c:f>
              <c:numCache>
                <c:formatCode>General</c:formatCode>
                <c:ptCount val="15"/>
                <c:pt idx="0">
                  <c:v>0</c:v>
                </c:pt>
              </c:numCache>
            </c:numRef>
          </c:cat>
          <c:val>
            <c:numRef>
              <c:f>Summary!$M$28:$M$42</c:f>
              <c:numCache>
                <c:formatCode>General</c:formatCode>
                <c:ptCount val="15"/>
                <c:pt idx="0">
                  <c:v>0</c:v>
                </c:pt>
              </c:numCache>
            </c:numRef>
          </c:val>
          <c:extLst>
            <c:ext xmlns:c16="http://schemas.microsoft.com/office/drawing/2014/chart" uri="{C3380CC4-5D6E-409C-BE32-E72D297353CC}">
              <c16:uniqueId val="{00000002-322A-47F2-83B8-D1D435E84458}"/>
            </c:ext>
          </c:extLst>
        </c:ser>
        <c:dLbls>
          <c:showLegendKey val="0"/>
          <c:showVal val="0"/>
          <c:showCatName val="0"/>
          <c:showSerName val="0"/>
          <c:showPercent val="0"/>
          <c:showBubbleSize val="0"/>
        </c:dLbls>
        <c:gapWidth val="75"/>
        <c:overlap val="100"/>
        <c:axId val="1130593520"/>
        <c:axId val="1130577200"/>
      </c:barChart>
      <c:catAx>
        <c:axId val="1130593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0577200"/>
        <c:crosses val="autoZero"/>
        <c:auto val="1"/>
        <c:lblAlgn val="ctr"/>
        <c:lblOffset val="100"/>
        <c:noMultiLvlLbl val="0"/>
      </c:catAx>
      <c:valAx>
        <c:axId val="113057720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0593520"/>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13</xdr:col>
      <xdr:colOff>428625</xdr:colOff>
      <xdr:row>1</xdr:row>
      <xdr:rowOff>180975</xdr:rowOff>
    </xdr:from>
    <xdr:to>
      <xdr:col>19</xdr:col>
      <xdr:colOff>428625</xdr:colOff>
      <xdr:row>15</xdr:row>
      <xdr:rowOff>155575</xdr:rowOff>
    </xdr:to>
    <xdr:graphicFrame macro="">
      <xdr:nvGraphicFramePr>
        <xdr:cNvPr id="3" name="Chart 2">
          <a:extLst>
            <a:ext uri="{FF2B5EF4-FFF2-40B4-BE49-F238E27FC236}">
              <a16:creationId xmlns:a16="http://schemas.microsoft.com/office/drawing/2014/main" id="{F55A42A8-445A-7657-7DDD-2AE7C5DE0F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457200</xdr:colOff>
      <xdr:row>17</xdr:row>
      <xdr:rowOff>69850</xdr:rowOff>
    </xdr:from>
    <xdr:to>
      <xdr:col>19</xdr:col>
      <xdr:colOff>457200</xdr:colOff>
      <xdr:row>31</xdr:row>
      <xdr:rowOff>57150</xdr:rowOff>
    </xdr:to>
    <xdr:graphicFrame macro="">
      <xdr:nvGraphicFramePr>
        <xdr:cNvPr id="4" name="Chart 3">
          <a:extLst>
            <a:ext uri="{FF2B5EF4-FFF2-40B4-BE49-F238E27FC236}">
              <a16:creationId xmlns:a16="http://schemas.microsoft.com/office/drawing/2014/main" id="{9CFBEB99-EAE0-4673-9BF0-3C8F006770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450850</xdr:colOff>
      <xdr:row>32</xdr:row>
      <xdr:rowOff>19050</xdr:rowOff>
    </xdr:from>
    <xdr:to>
      <xdr:col>19</xdr:col>
      <xdr:colOff>450850</xdr:colOff>
      <xdr:row>46</xdr:row>
      <xdr:rowOff>6350</xdr:rowOff>
    </xdr:to>
    <xdr:graphicFrame macro="">
      <xdr:nvGraphicFramePr>
        <xdr:cNvPr id="5" name="Chart 4">
          <a:extLst>
            <a:ext uri="{FF2B5EF4-FFF2-40B4-BE49-F238E27FC236}">
              <a16:creationId xmlns:a16="http://schemas.microsoft.com/office/drawing/2014/main" id="{C90006CC-2EA0-4E95-8E19-10C970272D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oyds, Chris" refreshedDate="46254.459233912035" createdVersion="8" refreshedVersion="8" minRefreshableVersion="3" recordCount="33" xr:uid="{C36FFC02-631C-4387-8A49-CA4E992CBFC6}">
  <cacheSource type="worksheet">
    <worksheetSource ref="A2:V35" sheet="3. Selection"/>
  </cacheSource>
  <cacheFields count="22">
    <cacheField name="ID_x000a_" numFmtId="0">
      <sharedItems/>
    </cacheField>
    <cacheField name="Theme_x000a_" numFmtId="0">
      <sharedItems/>
    </cacheField>
    <cacheField name="Section" numFmtId="0">
      <sharedItems/>
    </cacheField>
    <cacheField name="Category" numFmtId="0">
      <sharedItems count="40">
        <s v="(1.1.1.) Governance: oversight, policies and methodologies in place and in use"/>
        <s v="(1.1.2.) Governance: content asset and liability balance"/>
        <s v="(1.1.3.) Governance: understanding of the size of legacy digital records"/>
        <s v="(1.1.4.) Governance: roles and responsibilities"/>
        <s v="(1.1.5.) Governance: risk"/>
        <s v="(1.2.1.) Skills: value and context of records"/>
        <s v="(1.2.2.) Skills: records collection policy and guidance"/>
        <s v="(1.2.3.) Skills: knowledge transfer"/>
        <s v="(1.3.1.) Technical capabilities: visibility of legacy digital records"/>
        <s v="(1.3.2.) Technical capabilities: digital continuity"/>
        <s v="(1.3.3.) Technical capabilities: automation and specialist tools"/>
        <s v="(1.3.4.) Technical capabilities: metadata"/>
        <s v="(1.3.5.) Technical capabilities: data analysis"/>
        <s v="(1.3.6.) Technical capabilities: dashboard capability"/>
        <s v="(1.3.7.) Technical capabilities: understanding of Artificial Intelligence (AI)"/>
        <s v="(1.3.8.) Technical capabilities: use of AI"/>
        <s v="(1.4.1.) Capacity: budget"/>
        <s v="(1.4.2.) Capacity: senior management engagement on budget and resource needs"/>
        <s v="(1.4.3.) Capacity: level of activity"/>
        <s v="(1.4.4.) Capacity: problem solving"/>
        <s v="(2.1.1.) Methodology"/>
        <s v="(2.1.2.) Policy"/>
        <s v="(2.1.3.) Levels of review"/>
        <s v="(2.1.4.) Value of records"/>
        <s v="(2.2.1.) Appraisal &amp; Selection: staged appraisal"/>
        <s v="(2.2.2.) Appraisal and selection - Making decisions at an appropriate level"/>
        <s v="(2.2.3.) Appraisal &amp; Selection: other appraisal"/>
        <s v="(2.2.4.) Cataloguing"/>
        <s v="(2.2.5.) Assurance"/>
        <s v="(3.1.1.) Context and value: internal"/>
        <s v="(3.1.2.) Context and value: external"/>
        <s v="(3.1.3.) GKIM and TNA"/>
        <s v="(4.1.1.) Transparency and Accountability"/>
        <s v="(2.2.2.) Appraisal &amp; Selection: whole organisation appraisal" u="1"/>
        <s v="(2.2.3.) Appraisal &amp; Selection: sequence level appraisal" u="1"/>
        <s v="(2.2.4.) Appraisal &amp; Selection: sequence level plans and documentation" u="1"/>
        <s v="(2.2.5.) Appraisal &amp; Selection: file level appraisal" u="1"/>
        <s v="(2.2.6.) Appraisal &amp; Selection: other appraisal" u="1"/>
        <s v="(2.2.7.) Cataloguing" u="1"/>
        <s v="(2.2.8.) Assurance" u="1"/>
      </sharedItems>
    </cacheField>
    <cacheField name="Level 1 - Beginner" numFmtId="0">
      <sharedItems longText="1"/>
    </cacheField>
    <cacheField name="Level 2 - Emerging" numFmtId="0">
      <sharedItems/>
    </cacheField>
    <cacheField name="Level 3 - Learning" numFmtId="0">
      <sharedItems/>
    </cacheField>
    <cacheField name="Level 4 -  Developing" numFmtId="0">
      <sharedItems longText="1"/>
    </cacheField>
    <cacheField name="Level 5 - Mastering" numFmtId="0">
      <sharedItems/>
    </cacheField>
    <cacheField name="Answer Please Select in Drop-Down)" numFmtId="0">
      <sharedItems containsNonDate="0" containsBlank="1" count="6">
        <m/>
        <s v="Level 3 - Learning" u="1"/>
        <s v="Level 4 -  Developing" u="1"/>
        <s v="Level 2 - Emerging" u="1"/>
        <s v="Level 1 - Beginner" u="1"/>
        <s v="N/A" u="1"/>
      </sharedItems>
    </cacheField>
    <cacheField name="Score" numFmtId="0">
      <sharedItems/>
    </cacheField>
    <cacheField name="Your score per Section_x000a_" numFmtId="0">
      <sharedItems containsString="0" containsBlank="1" containsNumber="1" containsInteger="1" minValue="0" maxValue="0"/>
    </cacheField>
    <cacheField name="Total possible per Section" numFmtId="0">
      <sharedItems containsString="0" containsBlank="1" containsNumber="1" containsInteger="1" minValue="0" maxValue="0"/>
    </cacheField>
    <cacheField name="Your notes and comments" numFmtId="0">
      <sharedItems containsNonDate="0" containsString="0" containsBlank="1"/>
    </cacheField>
    <cacheField name="Improvement timescale" numFmtId="0">
      <sharedItems containsNonDate="0" containsString="0" containsBlank="1"/>
    </cacheField>
    <cacheField name="We will take the following action(s)…" numFmtId="0">
      <sharedItems containsNonDate="0" containsString="0" containsBlank="1"/>
    </cacheField>
    <cacheField name="3" numFmtId="0">
      <sharedItems containsNonDate="0" containsString="0" containsBlank="1"/>
    </cacheField>
    <cacheField name="4" numFmtId="0">
      <sharedItems containsNonDate="0" containsString="0" containsBlank="1"/>
    </cacheField>
    <cacheField name="5" numFmtId="0">
      <sharedItems containsNonDate="0" containsString="0" containsBlank="1"/>
    </cacheField>
    <cacheField name="6" numFmtId="0">
      <sharedItems containsNonDate="0" containsString="0" containsBlank="1"/>
    </cacheField>
    <cacheField name="7" numFmtId="0">
      <sharedItems containsNonDate="0" containsString="0" containsBlank="1"/>
    </cacheField>
    <cacheField name="The person(s) responsible will be…"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
  <r>
    <s v="1.1.1"/>
    <s v="Governance and Capabilities"/>
    <s v="Governance"/>
    <x v="0"/>
    <s v="No formal oversight, governance, or processes for digital record selection, and no recognition of the challenge"/>
    <s v="Recognition of the challenge but no senior support yet, and no plans, policies or methodologies in place"/>
    <s v="Some policies, plans or methodologies are developed but not yet implemented"/>
    <s v="Policies, plans and methodologies are in use to conduct appraisal of digital records, but difficulties experienced in implementation"/>
    <s v="Mature governance in place, which is continually reviewed, improved upon and applied consistently over a number of years"/>
    <x v="0"/>
    <s v="N/A"/>
    <m/>
    <m/>
    <m/>
    <m/>
    <m/>
    <m/>
    <m/>
    <m/>
    <m/>
    <m/>
    <m/>
  </r>
  <r>
    <s v="1.1.2"/>
    <s v="Governance and Capabilities"/>
    <s v="Governance"/>
    <x v="1"/>
    <s v="No approach to identify content as an asset and what content is a liability. Therefore the balance is heavily weighted towards liabilities"/>
    <s v="Recognition of the content asset and liability challenge, but no senior management support or resource deployed"/>
    <s v="Plan with resource requirements in place. Working on (a) identification of assets and (b) a strategy to categorise the remainder"/>
    <s v="Assets are being identified and secured. Liabilities are identified and quarantined prior to destruction or removal "/>
    <s v="Assets are routinely identified and liabilities routinely removed or destroyed"/>
    <x v="0"/>
    <s v="N/A"/>
    <m/>
    <m/>
    <m/>
    <m/>
    <m/>
    <m/>
    <m/>
    <m/>
    <m/>
    <m/>
    <m/>
  </r>
  <r>
    <s v="1.1.3"/>
    <s v="Governance and Capabilities"/>
    <s v="Governance"/>
    <x v="2"/>
    <s v="No understanding of the size of legacy digital records"/>
    <s v="Rudimentary plans to address legacy digital records exist, with some basic forecasted understanding of scale and size"/>
    <s v="Plans to address legacy digital records exist, with some forecasted understanding of scale and size"/>
    <s v="Plans to address legacy digital records exist, with detailed forecasted understanding of scale and size"/>
    <s v="Detailed and sophisticated planning and forecasting exists and is regularly reviewed. Scale and size of legacy records is fully understood"/>
    <x v="0"/>
    <s v="N/A"/>
    <m/>
    <m/>
    <m/>
    <m/>
    <m/>
    <m/>
    <m/>
    <m/>
    <m/>
    <m/>
    <m/>
  </r>
  <r>
    <s v="1.1.4"/>
    <s v="Governance and Capabilities"/>
    <s v="Governance"/>
    <x v="3"/>
    <s v="Responsibility for digital record review is unclear and selection activities are ad hoc or not happening."/>
    <s v="Some role holders exist and limited selection activities are happening"/>
    <s v="Records team and other role holders are established and selection activities are underway"/>
    <s v="Records team and other role holders are in place and responsibilities are defined.  Selection activities are established."/>
    <s v="Responsibilities clear, all roles are established and selection activities are routine and regular."/>
    <x v="0"/>
    <s v="N/A"/>
    <m/>
    <m/>
    <m/>
    <m/>
    <m/>
    <m/>
    <m/>
    <m/>
    <m/>
    <m/>
    <m/>
  </r>
  <r>
    <s v="1.1.5"/>
    <s v="Governance and Capabilities"/>
    <s v="Governance"/>
    <x v="4"/>
    <s v="No recognition of the risks associated with not appraising and selecting digital records."/>
    <s v="Appraisal and selection risks are recorded, but at a low level in the organisation"/>
    <s v="Appraisal and selection risks are recorded and escalated to a level capable of making budget decisions, but no mitigations are agreed"/>
    <s v="Appraisal and selection risks are understood and mitigated to a degree, at a level capable of making budget decisions"/>
    <s v="Appraisal and Selection risks are fully recognised, at a level that can make decisions on budget, and fully mitigated."/>
    <x v="0"/>
    <s v="N/A"/>
    <n v="0"/>
    <n v="0"/>
    <m/>
    <m/>
    <m/>
    <m/>
    <m/>
    <m/>
    <m/>
    <m/>
    <m/>
  </r>
  <r>
    <s v="1.2.1"/>
    <s v="Governance and Capabilities"/>
    <s v="Skills"/>
    <x v="5"/>
    <s v="Lack of ability to determine archival value and contextual relationships in digital records"/>
    <s v="Building skills for digital record selection and review; value and context of records partially understood as a result"/>
    <s v="Developing skills for digital record selection; value and context of records somewhat understood by reviewers"/>
    <s v="Skilled resources for digital record selection are in place; value and context of records is well understood"/>
    <s v="Expert skills for digital record selection. An excellent understanding of the content and subject matter of records will be transferred to TNA"/>
    <x v="0"/>
    <s v="N/A"/>
    <m/>
    <m/>
    <m/>
    <m/>
    <m/>
    <m/>
    <m/>
    <m/>
    <m/>
    <m/>
    <m/>
  </r>
  <r>
    <s v="1.2.2 "/>
    <s v="Governance and Capabilities"/>
    <s v="Skills"/>
    <x v="6"/>
    <s v="No understanding of TNA's Records Collection Policy and underlying appraisal and selection guidance to help identify records of historical value"/>
    <s v="Partial understanding of TNA's Records Collection Policy and underlying guidance, but not fully embedded "/>
    <s v="TNA's Records Collection Policy and underlying guidance is mostly understood and followed in principle"/>
    <s v="TNA's Records Collection Policy and underlying guidance is understood and often used to identify records of historical value"/>
    <s v="TNA's Records Collection Policy and underlying appraisal and selection guidance is fully understood and actively used to help identify records of historical value"/>
    <x v="0"/>
    <s v="N/A"/>
    <m/>
    <m/>
    <m/>
    <m/>
    <m/>
    <m/>
    <m/>
    <m/>
    <m/>
    <m/>
    <m/>
  </r>
  <r>
    <s v="1.2.3"/>
    <s v="Governance and Capabilities"/>
    <s v="Skills"/>
    <x v="7"/>
    <s v="No knowledge transfer within the records team in terms of context, format, and previous work of the organisation"/>
    <s v="Limited knowledge transfer within the records team in terms of context, format, and previous work of the organisation"/>
    <s v="Some knowledge transfer within the records team in terms of context, format, and previous work of the organisation"/>
    <s v="Detailed knowledge transfer within the records team in terms of context, format, and previous work of the organisation"/>
    <s v="Full and ongoing knowledge transfer within the records team in terms of context, format, and previous work of the organisation"/>
    <x v="0"/>
    <s v="N/A"/>
    <n v="0"/>
    <n v="0"/>
    <m/>
    <m/>
    <m/>
    <m/>
    <m/>
    <m/>
    <m/>
    <m/>
    <m/>
  </r>
  <r>
    <s v="1.3.1"/>
    <s v="Governance and Capabilities"/>
    <s v="Technical Capabilities"/>
    <x v="8"/>
    <s v="No existing identification of digital records of continuing, evidential and historical value"/>
    <s v="Limited identification of valuable digital records through use of retention functionality. Some audits of legacy folders, with suitable access arrangements and protection"/>
    <s v="Some identification of valuable digital records through use of retention functionality. Some audits of legacy folders, with suitable access arrangements and protection"/>
    <s v="Most valuable digital records are identified through the use of retention functionality and audits of legacy records"/>
    <s v="Digital records of continuing, evidential and historical value for permanent preservation are clearly identified. Retention functionality and audits of legacy content fully account for all records to be appraised and selected"/>
    <x v="0"/>
    <s v="N/A"/>
    <m/>
    <m/>
    <m/>
    <m/>
    <m/>
    <m/>
    <m/>
    <m/>
    <m/>
    <m/>
    <m/>
  </r>
  <r>
    <s v="1.3.2 "/>
    <s v="Governance and Capabilities"/>
    <s v="Technical Capabilities"/>
    <x v="9"/>
    <s v="No understanding of the format and medium of digital records held, and some are inaccessible because of permissions or passwords set"/>
    <s v="The format and medium of digital records held is partially known, but not all is capable of being accessed for appraisal and selection"/>
    <s v="The format and medium of digital records held is fully known, but not all is capable of being accessed for appraisal and selection"/>
    <s v="The format and medium of digital records held is fully known, and most is able to be accessed for appraisal and selection"/>
    <s v="All formats and media of digital information are identified, accessed and capable of being appraised and selected"/>
    <x v="0"/>
    <s v="N/A"/>
    <m/>
    <m/>
    <m/>
    <m/>
    <m/>
    <m/>
    <m/>
    <m/>
    <m/>
    <m/>
    <m/>
  </r>
  <r>
    <s v="1.3.3."/>
    <s v="Governance and Capabilities"/>
    <s v="Technical Capabilities"/>
    <x v="10"/>
    <s v="No automation or specialist tools used in records management workflow"/>
    <s v="Some automation or specialist tool use"/>
    <s v="Moderate use of tools or automated processes"/>
    <s v="Tools used within workflow and some flow of data between tools"/>
    <s v="Fully integrated workflows combining automation and user interfaces"/>
    <x v="0"/>
    <s v="N/A"/>
    <m/>
    <m/>
    <m/>
    <m/>
    <m/>
    <m/>
    <m/>
    <m/>
    <m/>
    <m/>
    <m/>
  </r>
  <r>
    <s v="1.3.4."/>
    <s v="Governance and Capabilities"/>
    <s v="Technical Capabilities"/>
    <x v="11"/>
    <s v="Lack of metadata prevents effective appraisal and selection"/>
    <s v="Limited metadata enables appraisal and selection, but some corruption has occurred "/>
    <s v="Some metadata enables appraisal and selection, and any corruption issues have been identified "/>
    <s v="Good metadata enables appraisal and selection, and any corruption issues have been corrected or overcome"/>
    <s v="Metadata is complete and uncorrupted, allowing it to be fully exploited for appraisal and selection"/>
    <x v="0"/>
    <s v="N/A"/>
    <m/>
    <m/>
    <m/>
    <m/>
    <m/>
    <m/>
    <m/>
    <m/>
    <m/>
    <m/>
    <m/>
  </r>
  <r>
    <s v="1.3.5"/>
    <s v="Governance and Capabilities"/>
    <s v="Technical Capabilities"/>
    <x v="12"/>
    <s v="No capability to perform data analysis of records"/>
    <s v="Some capability to perform analysis of document metadata"/>
    <s v="Some capability to perform analysis of record content and metadata to enhance knowledge of collections"/>
    <s v="Systematic analysis of content and metadata for insight to enhance knowledge and aid decision making"/>
    <s v="Analysis of content and metadata integrated into record management workflows"/>
    <x v="0"/>
    <s v="N/A"/>
    <m/>
    <m/>
    <m/>
    <m/>
    <m/>
    <m/>
    <m/>
    <m/>
    <m/>
    <m/>
    <m/>
  </r>
  <r>
    <s v="1.3.6"/>
    <s v="Governance and Capabilities"/>
    <s v="Technical Capabilities"/>
    <x v="13"/>
    <s v="No dashboard capability is in place to appraise and select records"/>
    <s v="There has been limited use of dashboard capability "/>
    <s v="Dashboard capability is sometimes deployed to assist appraisal and selection"/>
    <s v="Dashboard capability is deployed often to assist appraisal and selection"/>
    <s v="Dashboard capability is always deployed to assist appraisal and selection and this is done as part of a regular cycle of activity"/>
    <x v="0"/>
    <s v="N/A"/>
    <m/>
    <m/>
    <m/>
    <m/>
    <m/>
    <m/>
    <m/>
    <m/>
    <m/>
    <m/>
    <m/>
  </r>
  <r>
    <s v="1.3.7"/>
    <s v="Governance and Capabilities"/>
    <s v="Technical Capabilities"/>
    <x v="14"/>
    <s v="No understanding of AI and other data driven approaches, or its potential in records management"/>
    <s v="Some understanding of potential of AI and other data driven approaches, but not underlying concepts"/>
    <s v="Good understanding of potential of AI and other data driven approaches, and some of the underlying concepts"/>
    <s v="Good understanding of different types of AI and other data driven approaches, and how they can be applied to appraisal and selection tasks"/>
    <s v="Strong enough understanding of AI and other data driven approaches to architect or design records management workflow incorporating AI appropriately"/>
    <x v="0"/>
    <s v="N/A"/>
    <m/>
    <m/>
    <m/>
    <m/>
    <m/>
    <m/>
    <m/>
    <m/>
    <m/>
    <m/>
    <m/>
  </r>
  <r>
    <s v="1.3.8"/>
    <s v="Governance and Capabilities"/>
    <s v="Technical Capabilities"/>
    <x v="15"/>
    <s v="No use of AI and other data driven approaches"/>
    <s v="Use of tools with AI enabled functionality and other data driven approaches "/>
    <s v="Use of AI based services and other data driven approaches to perform individual tasks"/>
    <s v="Use of self-managed AI based tools and other data driven approaches to perform individual tasks"/>
    <s v="AI tools and other data driven approaches are integrated into workflow and processes, with quality monitored by human oversight"/>
    <x v="0"/>
    <s v="N/A"/>
    <n v="0"/>
    <n v="0"/>
    <m/>
    <m/>
    <m/>
    <m/>
    <m/>
    <m/>
    <m/>
    <m/>
    <m/>
  </r>
  <r>
    <s v="1.4.1"/>
    <s v="Governance and Capabilities"/>
    <s v="Capacity"/>
    <x v="16"/>
    <s v="No dedicated budget for appraisal and selection activities"/>
    <s v="Building business case and a plan for budget and resources"/>
    <s v="Budget is allocated and planning for appraisal and selection resources is in place"/>
    <s v="Resources are allocated, and there is investment in appraisal and selection infrastructure"/>
    <s v="Strategic budgeting and resourcing for appraisal and selection is secure and ongoing"/>
    <x v="0"/>
    <s v="N/A"/>
    <m/>
    <m/>
    <m/>
    <m/>
    <m/>
    <m/>
    <m/>
    <m/>
    <m/>
    <m/>
    <m/>
  </r>
  <r>
    <s v="1.4.2"/>
    <s v="Governance and Capabilities"/>
    <s v="Capacity"/>
    <x v="17"/>
    <s v="No communication with senior management about unique requirements and strategic planning needed for digital appraisal and selection"/>
    <s v="Communication with senior management has begun, although there is little appreciation of the strategic requirements for appraisal and selection"/>
    <s v="Senior management are aware of the strategic requirements for digital appraisal and selection"/>
    <s v="Senior management understand and endorse strategic requirements for digital appraisal and selection, although funding constraints limit full support"/>
    <s v="Senior managers fully approve and support the requirements of a funded digital appraisal and selection programme"/>
    <x v="0"/>
    <s v="N/A"/>
    <m/>
    <m/>
    <m/>
    <m/>
    <m/>
    <m/>
    <m/>
    <m/>
    <m/>
    <m/>
    <m/>
  </r>
  <r>
    <s v="1.4.3"/>
    <s v="Governance and Capabilities"/>
    <s v="Capacity"/>
    <x v="18"/>
    <s v="No records are appraised on time. The Public Records Act 20 year rule is not being met"/>
    <s v="Less than 50% of records are appraised on time. The Public Records Act 20 year rule is a long way from being met."/>
    <s v="Between 50% and 75% of records are appraised on time. The Public Records Act 20 year rule is partially met."/>
    <s v="More than 75% of records are appraised on time. The Public Records Act 20 year rule close to being met."/>
    <s v="All records are appraised on time. The Public Records Act 20 year rule is being fully met. Some records may be transferred early"/>
    <x v="0"/>
    <s v="N/A"/>
    <m/>
    <m/>
    <m/>
    <m/>
    <m/>
    <m/>
    <m/>
    <m/>
    <m/>
    <m/>
    <m/>
  </r>
  <r>
    <s v="1.4.4"/>
    <s v="Governance and Capabilities"/>
    <s v="Capacity"/>
    <x v="19"/>
    <s v="Where resourcing and funding cannot be obtained, there has been no problem solving or planning for the best appraisal and selection delivery with the tools and resources at your disposal"/>
    <s v="Where funding or resource has been requested but is not available, limited risk assessment and problem solving has taken place, with little use of the tools and resources at your disposal"/>
    <s v="Where funding or resource has been requested but is not available, some risk assessment and problem solving has taken place, and some use of the tools and resources at your disposal"/>
    <s v="Where funding or resource has been requested but is not available, risk assessment and problem solving has taken place. Tools and resources at your disposal are in use, but because they are limited, it results in a less than good digital appraisal and selection solution"/>
    <s v="Where funding or resource has been requested but is not available, full risk assessment and problem solving activity is complete and the best possible digital appraisal and selection solution enacted "/>
    <x v="0"/>
    <s v="N/A"/>
    <n v="0"/>
    <n v="0"/>
    <m/>
    <m/>
    <m/>
    <m/>
    <m/>
    <m/>
    <m/>
    <m/>
    <m/>
  </r>
  <r>
    <s v="2.1.1"/>
    <s v="Methodology"/>
    <s v="Methodology"/>
    <x v="20"/>
    <s v="No High Level Appraisal Methodology (HLAM) exists"/>
    <s v="A HLAM does not exist, but supporting information asset registers and retention schedules are in place to help monitor information risk"/>
    <s v="A HLAM is in draft"/>
    <s v="A HLAM is shared and widely used internally, but is not signed off at board level or published "/>
    <s v="A current HLAM has been signed off at board level and published on your department’s website, reviewed and updated annually"/>
    <x v="0"/>
    <s v="N/A"/>
    <n v="0"/>
    <n v="0"/>
    <m/>
    <m/>
    <m/>
    <m/>
    <m/>
    <m/>
    <m/>
    <m/>
    <m/>
  </r>
  <r>
    <s v="2.1.2"/>
    <s v="Methodology"/>
    <s v="Policy"/>
    <x v="21"/>
    <s v="No Departmental selection policy exists  "/>
    <s v="A selection policy is in draft"/>
    <s v="A selection policy is finalised, but is not shared or consistently used"/>
    <s v="A selection policy exists, is understood and in regular use, but is not published internally"/>
    <s v="An approved selection policy (which may reference record sensitivity) is published internally and regularly reviewed"/>
    <x v="0"/>
    <s v="N/A"/>
    <n v="0"/>
    <n v="0"/>
    <m/>
    <m/>
    <m/>
    <m/>
    <m/>
    <m/>
    <m/>
    <m/>
    <m/>
  </r>
  <r>
    <s v="2.1.3"/>
    <s v="Methodology"/>
    <s v="Levels of review"/>
    <x v="22"/>
    <s v="Decisions on groups or categories of information at the highest level cannot be made"/>
    <s v="Some groups or categories of information are understood, but decisions are often made at too low a level"/>
    <s v="Many groups or categories of information are understood, but some decisions are still made at too low a level"/>
    <s v="Most groups or categories of information are understood and most decisions are made at the highest level"/>
    <s v="Decisions on groups or categories of information are made at the highest level. Departmental functions, business processes and history are fully understood"/>
    <x v="0"/>
    <s v="N/A"/>
    <n v="0"/>
    <n v="0"/>
    <m/>
    <m/>
    <m/>
    <m/>
    <m/>
    <m/>
    <m/>
    <m/>
    <m/>
  </r>
  <r>
    <s v="2.1.4"/>
    <s v="Methodology"/>
    <s v="Value of records"/>
    <x v="23"/>
    <s v="No assessment of value has been made on any records"/>
    <s v="Limited assessment of value has been made"/>
    <s v="Some value assessments have been made and recorded"/>
    <s v="Most record groups and categories have had a value assessment and this is systematically recorded"/>
    <s v="All records have been assessed for value, including those of primary and secondary value. Also those required to be kept by law, with ongoing business value or re-use value"/>
    <x v="0"/>
    <s v="N/A"/>
    <n v="0"/>
    <n v="0"/>
    <m/>
    <m/>
    <m/>
    <m/>
    <m/>
    <m/>
    <m/>
    <m/>
    <m/>
  </r>
  <r>
    <s v="2.2.1"/>
    <s v="Methodology"/>
    <s v="Appraisal &amp; Selection"/>
    <x v="24"/>
    <s v="No staged appraisal of records is made, for instance, at five years (for ongoing business value and potential archival value) and later (for archival value)"/>
    <s v="Limited staged appraisal of records is made at five years (or a defined period, such as those set using retention rules)"/>
    <s v="Some staged appraisal of records is made at five years (or a defined period, such as those set using retention rules)"/>
    <s v="Widespread staged appraisal of records is made at five years (or a defined period, such as those set using retention rules)"/>
    <s v="Records are fully appraised at five years, for instance (for ongoing business value and potential archival value), and at a later stage (for archival value)"/>
    <x v="0"/>
    <s v="N/A"/>
    <m/>
    <m/>
    <m/>
    <m/>
    <m/>
    <m/>
    <m/>
    <m/>
    <m/>
    <m/>
    <m/>
  </r>
  <r>
    <s v="2.2.2"/>
    <s v="Methodology"/>
    <s v="Appraisal &amp; Selection"/>
    <x v="25"/>
    <s v="No thinking has been made as to the level of aggregation at which appraisal decisions will be made"/>
    <s v="Some thinking has begun as to the level of aggregation at which appraisal decisions will be made, but no decisions have been made"/>
    <s v="The organisation has decided on the level of aggregation at which appraisal decisions will be made"/>
    <s v="The organisation has experience at making appraisal decisions at a relatively high level of aggregation (for example at site, account, drive, or folder level)"/>
    <s v="The organisation has experience at making appraisal decisions at a relatively high level of aggregation (for example at site, account, drive, or folder level)"/>
    <x v="0"/>
    <s v="N/A"/>
    <m/>
    <m/>
    <m/>
    <m/>
    <m/>
    <m/>
    <m/>
    <m/>
    <m/>
    <m/>
    <m/>
  </r>
  <r>
    <s v="2.2.3"/>
    <s v="Methodology"/>
    <s v="Appraisal &amp; Selection"/>
    <x v="26"/>
    <s v="No datasets, algorithms, decision support tools or software are appraised and selected (where these are held)"/>
    <s v="Datasets, algorithms, decision support tools or software are identified, but not considered for appraisal and selection (where these are held)"/>
    <s v="Datasets, algorithms, decision support tools or software are identified, and a limited number are appraised and selected"/>
    <s v="All datasets, algorithms, decision support tools or software are identified and more than 50% are appraised and selected within time limits"/>
    <s v="All datasets, algorithms, decision support tools or software are identified, appraised and selected within time limits"/>
    <x v="0"/>
    <s v="N/A"/>
    <n v="0"/>
    <n v="0"/>
    <m/>
    <m/>
    <m/>
    <m/>
    <m/>
    <m/>
    <m/>
    <m/>
    <m/>
  </r>
  <r>
    <s v="2.2.7"/>
    <s v="Methodology"/>
    <s v="Cataloguing"/>
    <x v="27"/>
    <s v="No records selected for permanent preservation are catalogued"/>
    <s v="A small number of selected records are catalogued in a rudimentary manner"/>
    <s v="Some selected records are catalogued using methods advised by TNA"/>
    <s v="Most selected records are catalogued in accordance with TNA requirements"/>
    <s v="All records selected for permanent preservation are fully catalogued in accordance with TNA requirements"/>
    <x v="0"/>
    <s v="N/A"/>
    <n v="0"/>
    <n v="0"/>
    <m/>
    <m/>
    <m/>
    <m/>
    <m/>
    <m/>
    <m/>
    <m/>
    <m/>
  </r>
  <r>
    <s v="2.2.8"/>
    <s v="Methodology"/>
    <s v="Assurance"/>
    <x v="28"/>
    <s v="No Quality Assurance process of appraisal and selection is in place"/>
    <s v="QA processes are documented, but not in regular and consistent use"/>
    <s v="QA processes are documented and used sometimes"/>
    <s v="QA processes are documented and used most of the time"/>
    <s v="Full QA processes are documented, enacted and used continuously"/>
    <x v="0"/>
    <s v="N/A"/>
    <n v="0"/>
    <n v="0"/>
    <m/>
    <m/>
    <m/>
    <m/>
    <m/>
    <m/>
    <m/>
    <m/>
    <m/>
  </r>
  <r>
    <s v="3.1.1"/>
    <s v="Engagement"/>
    <s v="Context and value"/>
    <x v="29"/>
    <s v="Context and value of records is not understood because there is no engagement internally (for example with (a) other members of the KIM team, (b) departmental historians and legal experts, (c) IT, data and information assurance teams, and (d) subject matter experts) "/>
    <s v="Context and value of records is only partially understood because there is only ad hoc engagement with these stakeholder groups"/>
    <s v="Context and value of records is somewhat understood; engagement with these stakeholder groups needs to improve further"/>
    <s v="Context and value of records is well understood because there is regular engagement with most of these stakeholder groups"/>
    <s v="Context and value of records is fully understood because there is regular engagement with all these stakeholder groups"/>
    <x v="0"/>
    <s v="N/A"/>
    <m/>
    <m/>
    <m/>
    <m/>
    <m/>
    <m/>
    <m/>
    <m/>
    <m/>
    <m/>
    <m/>
  </r>
  <r>
    <s v="3.1.2"/>
    <s v="Engagement"/>
    <s v="Context and value"/>
    <x v="30"/>
    <s v="Context and value of records is not understood because there is no engagement externally with other public records bodies and you do not know who your external stakeholders are"/>
    <s v="Context and value of records is only partially understood because there is only ad hoc engagement with these external stakeholder groups"/>
    <s v="Context and value of records is somewhat understood; engagement with these external stakeholder groups needs to improve further"/>
    <s v="Context and value of records is well understood because there is regular engagement with most of these external stakeholder groups"/>
    <s v="Context and value of records is fully understood because there is regular engagement with all these external stakeholder groups"/>
    <x v="0"/>
    <s v="N/A"/>
    <n v="0"/>
    <n v="0"/>
    <m/>
    <m/>
    <m/>
    <m/>
    <m/>
    <m/>
    <m/>
    <m/>
    <m/>
  </r>
  <r>
    <s v="3.1.3"/>
    <s v="Engagement"/>
    <s v="GKIM and TNA"/>
    <x v="31"/>
    <s v="No engagement with stakeholders within the GKIM community (including The National Archives) on digital appraisal and selection to improve capability"/>
    <s v="Initial engagement with GKIM stakeholders on digital appraisal and selection review"/>
    <s v="Ongoing stakeholder engagement with GKIM stakeholders"/>
    <s v="Strong GKIM stakeholder engagement with a culture of safe sharing on digital appraisal and selection capability."/>
    <s v="Proactive GKIM stakeholder engagement, resulting in continuously improving shared capability for appraisal and selection"/>
    <x v="0"/>
    <s v="N/A"/>
    <n v="0"/>
    <n v="0"/>
    <m/>
    <m/>
    <m/>
    <m/>
    <m/>
    <m/>
    <m/>
    <m/>
    <m/>
  </r>
  <r>
    <s v="4.1.1"/>
    <s v="Transparency and Accountability"/>
    <s v="Transparency and Accountability"/>
    <x v="32"/>
    <s v="No documentation of digital appraisal and selection activities"/>
    <s v="Initial documentation of appraisal and selection activities has occurred, with some internal consultation"/>
    <s v="Documentation of appraisal and selection activities is visible internally and easy to understand"/>
    <s v="Documentation of appraisal and selection activities is easy to understand, consulted upon and published externally."/>
    <s v="There is full digital appraisal and selection documentation, published externally, with transparent reporting on activities and progress against goals"/>
    <x v="0"/>
    <s v="N/A"/>
    <n v="0"/>
    <n v="0"/>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8157D10-6CAB-45E9-A52C-1E2F46EA8125}" name="PivotTable1" cacheId="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38" firstHeaderRow="1" firstDataRow="2" firstDataCol="1"/>
  <pivotFields count="22">
    <pivotField showAll="0"/>
    <pivotField showAll="0"/>
    <pivotField showAll="0"/>
    <pivotField axis="axisRow" showAll="0">
      <items count="41">
        <item x="0"/>
        <item x="1"/>
        <item x="2"/>
        <item x="3"/>
        <item x="4"/>
        <item x="5"/>
        <item x="6"/>
        <item x="7"/>
        <item x="8"/>
        <item x="9"/>
        <item x="10"/>
        <item x="11"/>
        <item x="12"/>
        <item x="13"/>
        <item x="14"/>
        <item x="15"/>
        <item x="16"/>
        <item x="17"/>
        <item x="18"/>
        <item x="19"/>
        <item x="20"/>
        <item x="21"/>
        <item x="22"/>
        <item x="23"/>
        <item x="24"/>
        <item m="1" x="33"/>
        <item m="1" x="34"/>
        <item m="1" x="35"/>
        <item m="1" x="36"/>
        <item m="1" x="37"/>
        <item m="1" x="38"/>
        <item m="1" x="39"/>
        <item x="29"/>
        <item x="30"/>
        <item x="31"/>
        <item x="32"/>
        <item x="25"/>
        <item x="26"/>
        <item x="27"/>
        <item x="28"/>
        <item t="default"/>
      </items>
    </pivotField>
    <pivotField showAll="0"/>
    <pivotField showAll="0"/>
    <pivotField showAll="0"/>
    <pivotField showAll="0"/>
    <pivotField showAll="0"/>
    <pivotField axis="axisCol" showAll="0">
      <items count="7">
        <item m="1" x="4"/>
        <item m="1" x="3"/>
        <item m="1" x="1"/>
        <item m="1" x="2"/>
        <item m="1" x="5"/>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3"/>
  </rowFields>
  <rowItems count="34">
    <i>
      <x/>
    </i>
    <i>
      <x v="1"/>
    </i>
    <i>
      <x v="2"/>
    </i>
    <i>
      <x v="3"/>
    </i>
    <i>
      <x v="4"/>
    </i>
    <i>
      <x v="5"/>
    </i>
    <i>
      <x v="6"/>
    </i>
    <i>
      <x v="7"/>
    </i>
    <i>
      <x v="8"/>
    </i>
    <i>
      <x v="9"/>
    </i>
    <i>
      <x v="10"/>
    </i>
    <i>
      <x v="11"/>
    </i>
    <i>
      <x v="12"/>
    </i>
    <i>
      <x v="13"/>
    </i>
    <i>
      <x v="14"/>
    </i>
    <i>
      <x v="15"/>
    </i>
    <i>
      <x v="16"/>
    </i>
    <i>
      <x v="17"/>
    </i>
    <i>
      <x v="18"/>
    </i>
    <i>
      <x v="19"/>
    </i>
    <i>
      <x v="20"/>
    </i>
    <i>
      <x v="21"/>
    </i>
    <i>
      <x v="22"/>
    </i>
    <i>
      <x v="23"/>
    </i>
    <i>
      <x v="24"/>
    </i>
    <i>
      <x v="32"/>
    </i>
    <i>
      <x v="33"/>
    </i>
    <i>
      <x v="34"/>
    </i>
    <i>
      <x v="35"/>
    </i>
    <i>
      <x v="36"/>
    </i>
    <i>
      <x v="37"/>
    </i>
    <i>
      <x v="38"/>
    </i>
    <i>
      <x v="39"/>
    </i>
    <i t="grand">
      <x/>
    </i>
  </rowItems>
  <colFields count="1">
    <field x="9"/>
  </colFields>
  <colItems count="2">
    <i>
      <x v="5"/>
    </i>
    <i t="grand">
      <x/>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97"/>
  <sheetViews>
    <sheetView tabSelected="1" workbookViewId="0"/>
  </sheetViews>
  <sheetFormatPr defaultColWidth="10.07421875" defaultRowHeight="15" customHeight="1" x14ac:dyDescent="0.35"/>
  <cols>
    <col min="1" max="1" width="91.84375" customWidth="1"/>
    <col min="2" max="26" width="8.4609375" customWidth="1"/>
  </cols>
  <sheetData>
    <row r="1" spans="1:1" ht="15.5" x14ac:dyDescent="0.35">
      <c r="A1" s="141" t="s">
        <v>541</v>
      </c>
    </row>
    <row r="2" spans="1:1" ht="315.75" customHeight="1" x14ac:dyDescent="0.35">
      <c r="A2" s="25" t="s">
        <v>542</v>
      </c>
    </row>
    <row r="3" spans="1:1" ht="15.5" x14ac:dyDescent="0.35">
      <c r="A3" s="1" t="s">
        <v>0</v>
      </c>
    </row>
    <row r="4" spans="1:1" ht="15.5" x14ac:dyDescent="0.35">
      <c r="A4" s="142" t="s">
        <v>1</v>
      </c>
    </row>
    <row r="5" spans="1:1" ht="15.5" x14ac:dyDescent="0.35">
      <c r="A5" s="2"/>
    </row>
    <row r="6" spans="1:1" ht="15.5" x14ac:dyDescent="0.35">
      <c r="A6" s="2"/>
    </row>
    <row r="7" spans="1:1" ht="15.5" x14ac:dyDescent="0.35">
      <c r="A7" s="3"/>
    </row>
    <row r="8" spans="1:1" ht="15.5" x14ac:dyDescent="0.35">
      <c r="A8" s="2"/>
    </row>
    <row r="9" spans="1:1" ht="15.5" x14ac:dyDescent="0.35">
      <c r="A9" s="3"/>
    </row>
    <row r="10" spans="1:1" ht="15.5" x14ac:dyDescent="0.35">
      <c r="A10" s="3"/>
    </row>
    <row r="11" spans="1:1" ht="15.5" x14ac:dyDescent="0.35">
      <c r="A11" s="3"/>
    </row>
    <row r="12" spans="1:1" ht="15.5" x14ac:dyDescent="0.35">
      <c r="A12" s="3"/>
    </row>
    <row r="13" spans="1:1" ht="15.5" x14ac:dyDescent="0.35">
      <c r="A13" s="3"/>
    </row>
    <row r="14" spans="1:1" ht="15.5" x14ac:dyDescent="0.35">
      <c r="A14" s="3"/>
    </row>
    <row r="15" spans="1:1" ht="15.5" x14ac:dyDescent="0.35">
      <c r="A15" s="3"/>
    </row>
    <row r="16" spans="1:1" ht="15.5" x14ac:dyDescent="0.35">
      <c r="A16" s="3"/>
    </row>
    <row r="17" spans="1:1" ht="15.5" x14ac:dyDescent="0.35">
      <c r="A17" s="3"/>
    </row>
    <row r="18" spans="1:1" ht="15.5" x14ac:dyDescent="0.35">
      <c r="A18" s="3"/>
    </row>
    <row r="19" spans="1:1" ht="15.5" x14ac:dyDescent="0.35">
      <c r="A19" s="3"/>
    </row>
    <row r="20" spans="1:1" ht="15.5" x14ac:dyDescent="0.35">
      <c r="A20" s="3"/>
    </row>
    <row r="21" spans="1:1" ht="15.5" x14ac:dyDescent="0.35">
      <c r="A21" s="3"/>
    </row>
    <row r="22" spans="1:1" ht="15.5" x14ac:dyDescent="0.35">
      <c r="A22" s="3"/>
    </row>
    <row r="23" spans="1:1" ht="15.5" x14ac:dyDescent="0.35">
      <c r="A23" s="3"/>
    </row>
    <row r="24" spans="1:1" ht="15.5" x14ac:dyDescent="0.35">
      <c r="A24" s="3"/>
    </row>
    <row r="25" spans="1:1" ht="15.5" x14ac:dyDescent="0.35">
      <c r="A25" s="3"/>
    </row>
    <row r="26" spans="1:1" ht="15.5" x14ac:dyDescent="0.35">
      <c r="A26" s="3"/>
    </row>
    <row r="27" spans="1:1" ht="15.5" x14ac:dyDescent="0.35">
      <c r="A27" s="3"/>
    </row>
    <row r="28" spans="1:1" ht="15.5" x14ac:dyDescent="0.35">
      <c r="A28" s="3"/>
    </row>
    <row r="29" spans="1:1" ht="15.5" x14ac:dyDescent="0.35">
      <c r="A29" s="3"/>
    </row>
    <row r="30" spans="1:1" ht="15.5" x14ac:dyDescent="0.35">
      <c r="A30" s="3"/>
    </row>
    <row r="31" spans="1:1" ht="15.5" x14ac:dyDescent="0.35">
      <c r="A31" s="3"/>
    </row>
    <row r="32" spans="1:1" ht="15.5" x14ac:dyDescent="0.35">
      <c r="A32" s="3"/>
    </row>
    <row r="33" spans="1:1" ht="15.5" x14ac:dyDescent="0.35">
      <c r="A33" s="3"/>
    </row>
    <row r="34" spans="1:1" ht="15.5" x14ac:dyDescent="0.35">
      <c r="A34" s="3"/>
    </row>
    <row r="35" spans="1:1" ht="15.5" x14ac:dyDescent="0.35">
      <c r="A35" s="3"/>
    </row>
    <row r="36" spans="1:1" ht="15.5" x14ac:dyDescent="0.35">
      <c r="A36" s="3"/>
    </row>
    <row r="37" spans="1:1" ht="15.5" x14ac:dyDescent="0.35">
      <c r="A37" s="3"/>
    </row>
    <row r="38" spans="1:1" ht="15.5" x14ac:dyDescent="0.35">
      <c r="A38" s="3"/>
    </row>
    <row r="39" spans="1:1" ht="15.5" x14ac:dyDescent="0.35">
      <c r="A39" s="3"/>
    </row>
    <row r="40" spans="1:1" ht="15.5" x14ac:dyDescent="0.35">
      <c r="A40" s="3"/>
    </row>
    <row r="41" spans="1:1" ht="15.5" x14ac:dyDescent="0.35">
      <c r="A41" s="3"/>
    </row>
    <row r="42" spans="1:1" ht="15.5" x14ac:dyDescent="0.35">
      <c r="A42" s="3"/>
    </row>
    <row r="43" spans="1:1" ht="15.5" x14ac:dyDescent="0.35">
      <c r="A43" s="3"/>
    </row>
    <row r="44" spans="1:1" ht="15.5" x14ac:dyDescent="0.35">
      <c r="A44" s="3"/>
    </row>
    <row r="45" spans="1:1" ht="15.5" x14ac:dyDescent="0.35">
      <c r="A45" s="3"/>
    </row>
    <row r="46" spans="1:1" ht="15.5" x14ac:dyDescent="0.35">
      <c r="A46" s="3"/>
    </row>
    <row r="47" spans="1:1" ht="15.5" x14ac:dyDescent="0.35">
      <c r="A47" s="3"/>
    </row>
    <row r="48" spans="1:1" ht="15.5" x14ac:dyDescent="0.35">
      <c r="A48" s="3"/>
    </row>
    <row r="49" spans="1:1" ht="15.5" x14ac:dyDescent="0.35">
      <c r="A49" s="3"/>
    </row>
    <row r="50" spans="1:1" ht="15.5" x14ac:dyDescent="0.35">
      <c r="A50" s="3"/>
    </row>
    <row r="51" spans="1:1" ht="15.5" x14ac:dyDescent="0.35">
      <c r="A51" s="3"/>
    </row>
    <row r="52" spans="1:1" ht="15.5" x14ac:dyDescent="0.35">
      <c r="A52" s="3"/>
    </row>
    <row r="53" spans="1:1" ht="15.5" x14ac:dyDescent="0.35">
      <c r="A53" s="3"/>
    </row>
    <row r="54" spans="1:1" ht="15.5" x14ac:dyDescent="0.35">
      <c r="A54" s="3"/>
    </row>
    <row r="55" spans="1:1" ht="15.5" x14ac:dyDescent="0.35">
      <c r="A55" s="3"/>
    </row>
    <row r="56" spans="1:1" ht="15.5" x14ac:dyDescent="0.35">
      <c r="A56" s="3"/>
    </row>
    <row r="57" spans="1:1" ht="15.5" x14ac:dyDescent="0.35">
      <c r="A57" s="3"/>
    </row>
    <row r="58" spans="1:1" ht="15.5" x14ac:dyDescent="0.35">
      <c r="A58" s="3"/>
    </row>
    <row r="59" spans="1:1" ht="15.5" x14ac:dyDescent="0.35">
      <c r="A59" s="3"/>
    </row>
    <row r="60" spans="1:1" ht="15.5" x14ac:dyDescent="0.35">
      <c r="A60" s="3"/>
    </row>
    <row r="61" spans="1:1" ht="15.5" x14ac:dyDescent="0.35">
      <c r="A61" s="3"/>
    </row>
    <row r="62" spans="1:1" ht="15.5" x14ac:dyDescent="0.35">
      <c r="A62" s="3"/>
    </row>
    <row r="63" spans="1:1" ht="15.5" x14ac:dyDescent="0.35">
      <c r="A63" s="3"/>
    </row>
    <row r="64" spans="1:1" ht="15.5" x14ac:dyDescent="0.35">
      <c r="A64" s="3"/>
    </row>
    <row r="65" spans="1:1" ht="15.5" x14ac:dyDescent="0.35">
      <c r="A65" s="3"/>
    </row>
    <row r="66" spans="1:1" ht="15.5" x14ac:dyDescent="0.35">
      <c r="A66" s="3"/>
    </row>
    <row r="67" spans="1:1" ht="15.5" x14ac:dyDescent="0.35">
      <c r="A67" s="3"/>
    </row>
    <row r="68" spans="1:1" ht="15.5" x14ac:dyDescent="0.35">
      <c r="A68" s="3"/>
    </row>
    <row r="69" spans="1:1" ht="15.5" x14ac:dyDescent="0.35">
      <c r="A69" s="3"/>
    </row>
    <row r="70" spans="1:1" ht="15.5" x14ac:dyDescent="0.35">
      <c r="A70" s="3"/>
    </row>
    <row r="71" spans="1:1" ht="15.5" x14ac:dyDescent="0.35">
      <c r="A71" s="3"/>
    </row>
    <row r="72" spans="1:1" ht="15.5" x14ac:dyDescent="0.35">
      <c r="A72" s="3"/>
    </row>
    <row r="73" spans="1:1" ht="15.5" x14ac:dyDescent="0.35">
      <c r="A73" s="3"/>
    </row>
    <row r="74" spans="1:1" ht="15.5" x14ac:dyDescent="0.35">
      <c r="A74" s="3"/>
    </row>
    <row r="75" spans="1:1" ht="15.5" x14ac:dyDescent="0.35">
      <c r="A75" s="3"/>
    </row>
    <row r="76" spans="1:1" ht="15.5" x14ac:dyDescent="0.35">
      <c r="A76" s="3"/>
    </row>
    <row r="77" spans="1:1" ht="15.5" x14ac:dyDescent="0.35">
      <c r="A77" s="3"/>
    </row>
    <row r="78" spans="1:1" ht="15.5" x14ac:dyDescent="0.35">
      <c r="A78" s="3"/>
    </row>
    <row r="79" spans="1:1" ht="15.5" x14ac:dyDescent="0.35">
      <c r="A79" s="3"/>
    </row>
    <row r="80" spans="1:1" ht="15.5" x14ac:dyDescent="0.35">
      <c r="A80" s="3"/>
    </row>
    <row r="81" spans="1:1" ht="15.5" x14ac:dyDescent="0.35">
      <c r="A81" s="3"/>
    </row>
    <row r="82" spans="1:1" ht="15.5" x14ac:dyDescent="0.35">
      <c r="A82" s="3"/>
    </row>
    <row r="83" spans="1:1" ht="15.5" x14ac:dyDescent="0.35">
      <c r="A83" s="3"/>
    </row>
    <row r="84" spans="1:1" ht="15.5" x14ac:dyDescent="0.35">
      <c r="A84" s="3"/>
    </row>
    <row r="85" spans="1:1" ht="15.5" x14ac:dyDescent="0.35">
      <c r="A85" s="3"/>
    </row>
    <row r="86" spans="1:1" ht="15.5" x14ac:dyDescent="0.35">
      <c r="A86" s="3"/>
    </row>
    <row r="87" spans="1:1" ht="15.5" x14ac:dyDescent="0.35">
      <c r="A87" s="3"/>
    </row>
    <row r="88" spans="1:1" ht="15.5" x14ac:dyDescent="0.35">
      <c r="A88" s="3"/>
    </row>
    <row r="89" spans="1:1" ht="15.5" x14ac:dyDescent="0.35">
      <c r="A89" s="3"/>
    </row>
    <row r="90" spans="1:1" ht="15.5" x14ac:dyDescent="0.35">
      <c r="A90" s="3"/>
    </row>
    <row r="91" spans="1:1" ht="15.5" x14ac:dyDescent="0.35">
      <c r="A91" s="3"/>
    </row>
    <row r="92" spans="1:1" ht="15.5" x14ac:dyDescent="0.35">
      <c r="A92" s="3"/>
    </row>
    <row r="93" spans="1:1" ht="15.5" x14ac:dyDescent="0.35">
      <c r="A93" s="3"/>
    </row>
    <row r="94" spans="1:1" ht="15.5" x14ac:dyDescent="0.35">
      <c r="A94" s="3"/>
    </row>
    <row r="95" spans="1:1" ht="15.5" x14ac:dyDescent="0.35">
      <c r="A95" s="3"/>
    </row>
    <row r="96" spans="1:1" ht="15.5" x14ac:dyDescent="0.35">
      <c r="A96" s="3"/>
    </row>
    <row r="97" spans="1:1" ht="15.5" x14ac:dyDescent="0.35">
      <c r="A97" s="3"/>
    </row>
    <row r="98" spans="1:1" ht="15.5" x14ac:dyDescent="0.35">
      <c r="A98" s="3"/>
    </row>
    <row r="99" spans="1:1" ht="15.5" x14ac:dyDescent="0.35">
      <c r="A99" s="3"/>
    </row>
    <row r="100" spans="1:1" ht="15.5" x14ac:dyDescent="0.35">
      <c r="A100" s="3"/>
    </row>
    <row r="101" spans="1:1" ht="15.5" x14ac:dyDescent="0.35">
      <c r="A101" s="3"/>
    </row>
    <row r="102" spans="1:1" ht="15.5" x14ac:dyDescent="0.35">
      <c r="A102" s="3"/>
    </row>
    <row r="103" spans="1:1" ht="15.5" x14ac:dyDescent="0.35">
      <c r="A103" s="3"/>
    </row>
    <row r="104" spans="1:1" ht="15.5" x14ac:dyDescent="0.35">
      <c r="A104" s="3"/>
    </row>
    <row r="105" spans="1:1" ht="15.5" x14ac:dyDescent="0.35">
      <c r="A105" s="3"/>
    </row>
    <row r="106" spans="1:1" ht="15.5" x14ac:dyDescent="0.35">
      <c r="A106" s="3"/>
    </row>
    <row r="107" spans="1:1" ht="15.5" x14ac:dyDescent="0.35">
      <c r="A107" s="3"/>
    </row>
    <row r="108" spans="1:1" ht="15.5" x14ac:dyDescent="0.35">
      <c r="A108" s="3"/>
    </row>
    <row r="109" spans="1:1" ht="15.5" x14ac:dyDescent="0.35">
      <c r="A109" s="3"/>
    </row>
    <row r="110" spans="1:1" ht="15.5" x14ac:dyDescent="0.35">
      <c r="A110" s="3"/>
    </row>
    <row r="111" spans="1:1" ht="15.5" x14ac:dyDescent="0.35">
      <c r="A111" s="3"/>
    </row>
    <row r="112" spans="1:1" ht="15.5" x14ac:dyDescent="0.35">
      <c r="A112" s="3"/>
    </row>
    <row r="113" spans="1:1" ht="15.5" x14ac:dyDescent="0.35">
      <c r="A113" s="3"/>
    </row>
    <row r="114" spans="1:1" ht="15.5" x14ac:dyDescent="0.35">
      <c r="A114" s="3"/>
    </row>
    <row r="115" spans="1:1" ht="15.5" x14ac:dyDescent="0.35">
      <c r="A115" s="3"/>
    </row>
    <row r="116" spans="1:1" ht="15.5" x14ac:dyDescent="0.35">
      <c r="A116" s="3"/>
    </row>
    <row r="117" spans="1:1" ht="15.5" x14ac:dyDescent="0.35">
      <c r="A117" s="3"/>
    </row>
    <row r="118" spans="1:1" ht="15.5" x14ac:dyDescent="0.35">
      <c r="A118" s="3"/>
    </row>
    <row r="119" spans="1:1" ht="15.5" x14ac:dyDescent="0.35">
      <c r="A119" s="3"/>
    </row>
    <row r="120" spans="1:1" ht="15.5" x14ac:dyDescent="0.35">
      <c r="A120" s="3"/>
    </row>
    <row r="121" spans="1:1" ht="15.5" x14ac:dyDescent="0.35">
      <c r="A121" s="3"/>
    </row>
    <row r="122" spans="1:1" ht="15.5" x14ac:dyDescent="0.35">
      <c r="A122" s="3"/>
    </row>
    <row r="123" spans="1:1" ht="15.5" x14ac:dyDescent="0.35">
      <c r="A123" s="3"/>
    </row>
    <row r="124" spans="1:1" ht="15.5" x14ac:dyDescent="0.35">
      <c r="A124" s="3"/>
    </row>
    <row r="125" spans="1:1" ht="15.5" x14ac:dyDescent="0.35">
      <c r="A125" s="3"/>
    </row>
    <row r="126" spans="1:1" ht="15.5" x14ac:dyDescent="0.35">
      <c r="A126" s="3"/>
    </row>
    <row r="127" spans="1:1" ht="15.5" x14ac:dyDescent="0.35">
      <c r="A127" s="3"/>
    </row>
    <row r="128" spans="1:1" ht="15.5" x14ac:dyDescent="0.35">
      <c r="A128" s="3"/>
    </row>
    <row r="129" spans="1:1" ht="15.5" x14ac:dyDescent="0.35">
      <c r="A129" s="3"/>
    </row>
    <row r="130" spans="1:1" ht="15.5" x14ac:dyDescent="0.35">
      <c r="A130" s="3"/>
    </row>
    <row r="131" spans="1:1" ht="15.5" x14ac:dyDescent="0.35">
      <c r="A131" s="3"/>
    </row>
    <row r="132" spans="1:1" ht="15.5" x14ac:dyDescent="0.35">
      <c r="A132" s="3"/>
    </row>
    <row r="133" spans="1:1" ht="15.5" x14ac:dyDescent="0.35">
      <c r="A133" s="3"/>
    </row>
    <row r="134" spans="1:1" ht="15.5" x14ac:dyDescent="0.35">
      <c r="A134" s="3"/>
    </row>
    <row r="135" spans="1:1" ht="15.5" x14ac:dyDescent="0.35">
      <c r="A135" s="3"/>
    </row>
    <row r="136" spans="1:1" ht="15.5" x14ac:dyDescent="0.35">
      <c r="A136" s="3"/>
    </row>
    <row r="137" spans="1:1" ht="15.5" x14ac:dyDescent="0.35">
      <c r="A137" s="3"/>
    </row>
    <row r="138" spans="1:1" ht="15.5" x14ac:dyDescent="0.35">
      <c r="A138" s="3"/>
    </row>
    <row r="139" spans="1:1" ht="15.5" x14ac:dyDescent="0.35">
      <c r="A139" s="3"/>
    </row>
    <row r="140" spans="1:1" ht="15.5" x14ac:dyDescent="0.35">
      <c r="A140" s="3"/>
    </row>
    <row r="141" spans="1:1" ht="15.5" x14ac:dyDescent="0.35">
      <c r="A141" s="3"/>
    </row>
    <row r="142" spans="1:1" ht="15.5" x14ac:dyDescent="0.35">
      <c r="A142" s="3"/>
    </row>
    <row r="143" spans="1:1" ht="15.5" x14ac:dyDescent="0.35">
      <c r="A143" s="3"/>
    </row>
    <row r="144" spans="1:1" ht="15.5" x14ac:dyDescent="0.35">
      <c r="A144" s="3"/>
    </row>
    <row r="145" spans="1:1" ht="15.5" x14ac:dyDescent="0.35">
      <c r="A145" s="3"/>
    </row>
    <row r="146" spans="1:1" ht="15.5" x14ac:dyDescent="0.35">
      <c r="A146" s="3"/>
    </row>
    <row r="147" spans="1:1" ht="15.5" x14ac:dyDescent="0.35">
      <c r="A147" s="3"/>
    </row>
    <row r="148" spans="1:1" ht="15.5" x14ac:dyDescent="0.35">
      <c r="A148" s="3"/>
    </row>
    <row r="149" spans="1:1" ht="15.5" x14ac:dyDescent="0.35">
      <c r="A149" s="3"/>
    </row>
    <row r="150" spans="1:1" ht="15.5" x14ac:dyDescent="0.35">
      <c r="A150" s="3"/>
    </row>
    <row r="151" spans="1:1" ht="15.5" x14ac:dyDescent="0.35">
      <c r="A151" s="3"/>
    </row>
    <row r="152" spans="1:1" ht="15.5" x14ac:dyDescent="0.35">
      <c r="A152" s="3"/>
    </row>
    <row r="153" spans="1:1" ht="15.5" x14ac:dyDescent="0.35">
      <c r="A153" s="3"/>
    </row>
    <row r="154" spans="1:1" ht="15.5" x14ac:dyDescent="0.35">
      <c r="A154" s="3"/>
    </row>
    <row r="155" spans="1:1" ht="15.5" x14ac:dyDescent="0.35">
      <c r="A155" s="3"/>
    </row>
    <row r="156" spans="1:1" ht="15.5" x14ac:dyDescent="0.35">
      <c r="A156" s="3"/>
    </row>
    <row r="157" spans="1:1" ht="15.5" x14ac:dyDescent="0.35">
      <c r="A157" s="3"/>
    </row>
    <row r="158" spans="1:1" ht="15.5" x14ac:dyDescent="0.35">
      <c r="A158" s="3"/>
    </row>
    <row r="159" spans="1:1" ht="15.5" x14ac:dyDescent="0.35">
      <c r="A159" s="3"/>
    </row>
    <row r="160" spans="1:1" ht="15.5" x14ac:dyDescent="0.35">
      <c r="A160" s="3"/>
    </row>
    <row r="161" spans="1:1" ht="15.5" x14ac:dyDescent="0.35">
      <c r="A161" s="3"/>
    </row>
    <row r="162" spans="1:1" ht="15.5" x14ac:dyDescent="0.35">
      <c r="A162" s="3"/>
    </row>
    <row r="163" spans="1:1" ht="15.5" x14ac:dyDescent="0.35">
      <c r="A163" s="3"/>
    </row>
    <row r="164" spans="1:1" ht="15.5" x14ac:dyDescent="0.35">
      <c r="A164" s="3"/>
    </row>
    <row r="165" spans="1:1" ht="15.5" x14ac:dyDescent="0.35">
      <c r="A165" s="3"/>
    </row>
    <row r="166" spans="1:1" ht="15.5" x14ac:dyDescent="0.35">
      <c r="A166" s="3"/>
    </row>
    <row r="167" spans="1:1" ht="15.5" x14ac:dyDescent="0.35">
      <c r="A167" s="3"/>
    </row>
    <row r="168" spans="1:1" ht="15.5" x14ac:dyDescent="0.35">
      <c r="A168" s="3"/>
    </row>
    <row r="169" spans="1:1" ht="15.5" x14ac:dyDescent="0.35">
      <c r="A169" s="3"/>
    </row>
    <row r="170" spans="1:1" ht="15.5" x14ac:dyDescent="0.35">
      <c r="A170" s="3"/>
    </row>
    <row r="171" spans="1:1" ht="15.5" x14ac:dyDescent="0.35">
      <c r="A171" s="3"/>
    </row>
    <row r="172" spans="1:1" ht="15.5" x14ac:dyDescent="0.35">
      <c r="A172" s="3"/>
    </row>
    <row r="173" spans="1:1" ht="15.5" x14ac:dyDescent="0.35">
      <c r="A173" s="3"/>
    </row>
    <row r="174" spans="1:1" ht="15.5" x14ac:dyDescent="0.35">
      <c r="A174" s="3"/>
    </row>
    <row r="175" spans="1:1" ht="15.5" x14ac:dyDescent="0.35">
      <c r="A175" s="3"/>
    </row>
    <row r="176" spans="1:1" ht="15.5" x14ac:dyDescent="0.35">
      <c r="A176" s="3"/>
    </row>
    <row r="177" spans="1:1" ht="15.5" x14ac:dyDescent="0.35">
      <c r="A177" s="3"/>
    </row>
    <row r="178" spans="1:1" ht="15.5" x14ac:dyDescent="0.35">
      <c r="A178" s="3"/>
    </row>
    <row r="179" spans="1:1" ht="15.5" x14ac:dyDescent="0.35">
      <c r="A179" s="3"/>
    </row>
    <row r="180" spans="1:1" ht="15.5" x14ac:dyDescent="0.35">
      <c r="A180" s="3"/>
    </row>
    <row r="181" spans="1:1" ht="15.5" x14ac:dyDescent="0.35">
      <c r="A181" s="3"/>
    </row>
    <row r="182" spans="1:1" ht="15.5" x14ac:dyDescent="0.35">
      <c r="A182" s="3"/>
    </row>
    <row r="183" spans="1:1" ht="15.5" x14ac:dyDescent="0.35">
      <c r="A183" s="3"/>
    </row>
    <row r="184" spans="1:1" ht="15.5" x14ac:dyDescent="0.35">
      <c r="A184" s="3"/>
    </row>
    <row r="185" spans="1:1" ht="15.5" x14ac:dyDescent="0.35">
      <c r="A185" s="3"/>
    </row>
    <row r="186" spans="1:1" ht="15.5" x14ac:dyDescent="0.35">
      <c r="A186" s="3"/>
    </row>
    <row r="187" spans="1:1" ht="15.5" x14ac:dyDescent="0.35">
      <c r="A187" s="3"/>
    </row>
    <row r="188" spans="1:1" ht="15.5" x14ac:dyDescent="0.35">
      <c r="A188" s="3"/>
    </row>
    <row r="189" spans="1:1" ht="15.5" x14ac:dyDescent="0.35">
      <c r="A189" s="3"/>
    </row>
    <row r="190" spans="1:1" ht="15.5" x14ac:dyDescent="0.35">
      <c r="A190" s="3"/>
    </row>
    <row r="191" spans="1:1" ht="15.5" x14ac:dyDescent="0.35">
      <c r="A191" s="3"/>
    </row>
    <row r="192" spans="1:1" ht="15.5" x14ac:dyDescent="0.35">
      <c r="A192" s="3"/>
    </row>
    <row r="193" spans="1:1" ht="15.5" x14ac:dyDescent="0.35">
      <c r="A193" s="3"/>
    </row>
    <row r="194" spans="1:1" ht="15.5" x14ac:dyDescent="0.35">
      <c r="A194" s="3"/>
    </row>
    <row r="195" spans="1:1" ht="15.5" x14ac:dyDescent="0.35">
      <c r="A195" s="3"/>
    </row>
    <row r="196" spans="1:1" ht="15.5" x14ac:dyDescent="0.35">
      <c r="A196" s="3"/>
    </row>
    <row r="197" spans="1:1" ht="15.5" x14ac:dyDescent="0.35">
      <c r="A197" s="3"/>
    </row>
    <row r="198" spans="1:1" ht="15.5" x14ac:dyDescent="0.35">
      <c r="A198" s="3"/>
    </row>
    <row r="199" spans="1:1" ht="15.5" x14ac:dyDescent="0.35">
      <c r="A199" s="3"/>
    </row>
    <row r="200" spans="1:1" ht="15.5" x14ac:dyDescent="0.35">
      <c r="A200" s="3"/>
    </row>
    <row r="201" spans="1:1" ht="15.5" x14ac:dyDescent="0.35">
      <c r="A201" s="3"/>
    </row>
    <row r="202" spans="1:1" ht="15.5" x14ac:dyDescent="0.35">
      <c r="A202" s="3"/>
    </row>
    <row r="203" spans="1:1" ht="15.5" x14ac:dyDescent="0.35">
      <c r="A203" s="3"/>
    </row>
    <row r="204" spans="1:1" ht="15.5" x14ac:dyDescent="0.35">
      <c r="A204" s="3"/>
    </row>
    <row r="205" spans="1:1" ht="15.5" x14ac:dyDescent="0.35">
      <c r="A205" s="3"/>
    </row>
    <row r="206" spans="1:1" ht="15.5" x14ac:dyDescent="0.35">
      <c r="A206" s="3"/>
    </row>
    <row r="207" spans="1:1" ht="15.5" x14ac:dyDescent="0.35">
      <c r="A207" s="3"/>
    </row>
    <row r="208" spans="1:1" ht="15.5" x14ac:dyDescent="0.35">
      <c r="A208" s="3"/>
    </row>
    <row r="209" spans="1:1" ht="15.5" x14ac:dyDescent="0.35">
      <c r="A209" s="3"/>
    </row>
    <row r="210" spans="1:1" ht="15.5" x14ac:dyDescent="0.35">
      <c r="A210" s="3"/>
    </row>
    <row r="211" spans="1:1" ht="15.5" x14ac:dyDescent="0.35">
      <c r="A211" s="3"/>
    </row>
    <row r="212" spans="1:1" ht="15.5" x14ac:dyDescent="0.35">
      <c r="A212" s="3"/>
    </row>
    <row r="213" spans="1:1" ht="15.5" x14ac:dyDescent="0.35">
      <c r="A213" s="3"/>
    </row>
    <row r="214" spans="1:1" ht="15.5" x14ac:dyDescent="0.35">
      <c r="A214" s="3"/>
    </row>
    <row r="215" spans="1:1" ht="15.5" x14ac:dyDescent="0.35">
      <c r="A215" s="3"/>
    </row>
    <row r="216" spans="1:1" ht="15.5" x14ac:dyDescent="0.35">
      <c r="A216" s="3"/>
    </row>
    <row r="217" spans="1:1" ht="15.5" x14ac:dyDescent="0.35">
      <c r="A217" s="3"/>
    </row>
    <row r="218" spans="1:1" ht="15.5" x14ac:dyDescent="0.35">
      <c r="A218" s="3"/>
    </row>
    <row r="219" spans="1:1" ht="15.5" x14ac:dyDescent="0.35">
      <c r="A219" s="3"/>
    </row>
    <row r="220" spans="1:1" ht="15.5" x14ac:dyDescent="0.35">
      <c r="A220" s="3"/>
    </row>
    <row r="221" spans="1:1" ht="15.5" x14ac:dyDescent="0.35">
      <c r="A221" s="3"/>
    </row>
    <row r="222" spans="1:1" ht="15.5" x14ac:dyDescent="0.35">
      <c r="A222" s="3"/>
    </row>
    <row r="223" spans="1:1" ht="15.5" x14ac:dyDescent="0.35">
      <c r="A223" s="3"/>
    </row>
    <row r="224" spans="1:1" ht="15.5" x14ac:dyDescent="0.35">
      <c r="A224" s="3"/>
    </row>
    <row r="225" spans="1:1" ht="15.5" x14ac:dyDescent="0.35">
      <c r="A225" s="3"/>
    </row>
    <row r="226" spans="1:1" ht="15.5" x14ac:dyDescent="0.35">
      <c r="A226" s="3"/>
    </row>
    <row r="227" spans="1:1" ht="15.5" x14ac:dyDescent="0.35">
      <c r="A227" s="3"/>
    </row>
    <row r="228" spans="1:1" ht="15.5" x14ac:dyDescent="0.35">
      <c r="A228" s="3"/>
    </row>
    <row r="229" spans="1:1" ht="15.5" x14ac:dyDescent="0.35">
      <c r="A229" s="3"/>
    </row>
    <row r="230" spans="1:1" ht="15.5" x14ac:dyDescent="0.35">
      <c r="A230" s="3"/>
    </row>
    <row r="231" spans="1:1" ht="15.5" x14ac:dyDescent="0.35">
      <c r="A231" s="3"/>
    </row>
    <row r="232" spans="1:1" ht="15.5" x14ac:dyDescent="0.35">
      <c r="A232" s="3"/>
    </row>
    <row r="233" spans="1:1" ht="15.5" x14ac:dyDescent="0.35">
      <c r="A233" s="3"/>
    </row>
    <row r="234" spans="1:1" ht="15.5" x14ac:dyDescent="0.35">
      <c r="A234" s="3"/>
    </row>
    <row r="235" spans="1:1" ht="15.5" x14ac:dyDescent="0.35">
      <c r="A235" s="3"/>
    </row>
    <row r="236" spans="1:1" ht="15.5" x14ac:dyDescent="0.35">
      <c r="A236" s="3"/>
    </row>
    <row r="237" spans="1:1" ht="15.5" x14ac:dyDescent="0.35">
      <c r="A237" s="3"/>
    </row>
    <row r="238" spans="1:1" ht="15.5" x14ac:dyDescent="0.35">
      <c r="A238" s="3"/>
    </row>
    <row r="239" spans="1:1" ht="15.5" x14ac:dyDescent="0.35">
      <c r="A239" s="3"/>
    </row>
    <row r="240" spans="1:1" ht="15.5" x14ac:dyDescent="0.35">
      <c r="A240" s="3"/>
    </row>
    <row r="241" spans="1:1" ht="15.5" x14ac:dyDescent="0.35">
      <c r="A241" s="3"/>
    </row>
    <row r="242" spans="1:1" ht="15.5" x14ac:dyDescent="0.35">
      <c r="A242" s="3"/>
    </row>
    <row r="243" spans="1:1" ht="15.5" x14ac:dyDescent="0.35">
      <c r="A243" s="3"/>
    </row>
    <row r="244" spans="1:1" ht="15.5" x14ac:dyDescent="0.35">
      <c r="A244" s="3"/>
    </row>
    <row r="245" spans="1:1" ht="15.5" x14ac:dyDescent="0.35">
      <c r="A245" s="3"/>
    </row>
    <row r="246" spans="1:1" ht="15.5" x14ac:dyDescent="0.35">
      <c r="A246" s="3"/>
    </row>
    <row r="247" spans="1:1" ht="15.5" x14ac:dyDescent="0.35">
      <c r="A247" s="3"/>
    </row>
    <row r="248" spans="1:1" ht="15.5" x14ac:dyDescent="0.35">
      <c r="A248" s="3"/>
    </row>
    <row r="249" spans="1:1" ht="15.5" x14ac:dyDescent="0.35">
      <c r="A249" s="3"/>
    </row>
    <row r="250" spans="1:1" ht="15.5" x14ac:dyDescent="0.35">
      <c r="A250" s="3"/>
    </row>
    <row r="251" spans="1:1" ht="15.5" x14ac:dyDescent="0.35">
      <c r="A251" s="3"/>
    </row>
    <row r="252" spans="1:1" ht="15.5" x14ac:dyDescent="0.35">
      <c r="A252" s="3"/>
    </row>
    <row r="253" spans="1:1" ht="15.5" x14ac:dyDescent="0.35">
      <c r="A253" s="3"/>
    </row>
    <row r="254" spans="1:1" ht="15.5" x14ac:dyDescent="0.35">
      <c r="A254" s="3"/>
    </row>
    <row r="255" spans="1:1" ht="15.5" x14ac:dyDescent="0.35">
      <c r="A255" s="3"/>
    </row>
    <row r="256" spans="1:1" ht="15.5" x14ac:dyDescent="0.35">
      <c r="A256" s="3"/>
    </row>
    <row r="257" spans="1:1" ht="15.5" x14ac:dyDescent="0.35">
      <c r="A257" s="3"/>
    </row>
    <row r="258" spans="1:1" ht="15.5" x14ac:dyDescent="0.35">
      <c r="A258" s="3"/>
    </row>
    <row r="259" spans="1:1" ht="15.5" x14ac:dyDescent="0.35">
      <c r="A259" s="3"/>
    </row>
    <row r="260" spans="1:1" ht="15.5" x14ac:dyDescent="0.35">
      <c r="A260" s="3"/>
    </row>
    <row r="261" spans="1:1" ht="15.5" x14ac:dyDescent="0.35">
      <c r="A261" s="3"/>
    </row>
    <row r="262" spans="1:1" ht="15.5" x14ac:dyDescent="0.35">
      <c r="A262" s="3"/>
    </row>
    <row r="263" spans="1:1" ht="15.5" x14ac:dyDescent="0.35">
      <c r="A263" s="3"/>
    </row>
    <row r="264" spans="1:1" ht="15.5" x14ac:dyDescent="0.35">
      <c r="A264" s="3"/>
    </row>
    <row r="265" spans="1:1" ht="15.5" x14ac:dyDescent="0.35">
      <c r="A265" s="3"/>
    </row>
    <row r="266" spans="1:1" ht="15.5" x14ac:dyDescent="0.35">
      <c r="A266" s="3"/>
    </row>
    <row r="267" spans="1:1" ht="15.5" x14ac:dyDescent="0.35">
      <c r="A267" s="3"/>
    </row>
    <row r="268" spans="1:1" ht="15.5" x14ac:dyDescent="0.35">
      <c r="A268" s="3"/>
    </row>
    <row r="269" spans="1:1" ht="15.5" x14ac:dyDescent="0.35">
      <c r="A269" s="3"/>
    </row>
    <row r="270" spans="1:1" ht="15.5" x14ac:dyDescent="0.35">
      <c r="A270" s="3"/>
    </row>
    <row r="271" spans="1:1" ht="15.5" x14ac:dyDescent="0.35">
      <c r="A271" s="3"/>
    </row>
    <row r="272" spans="1:1" ht="15.5" x14ac:dyDescent="0.35">
      <c r="A272" s="3"/>
    </row>
    <row r="273" spans="1:1" ht="15.5" x14ac:dyDescent="0.35">
      <c r="A273" s="3"/>
    </row>
    <row r="274" spans="1:1" ht="15.5" x14ac:dyDescent="0.35">
      <c r="A274" s="3"/>
    </row>
    <row r="275" spans="1:1" ht="15.5" x14ac:dyDescent="0.35">
      <c r="A275" s="3"/>
    </row>
    <row r="276" spans="1:1" ht="15.5" x14ac:dyDescent="0.35">
      <c r="A276" s="3"/>
    </row>
    <row r="277" spans="1:1" ht="15.5" x14ac:dyDescent="0.35">
      <c r="A277" s="3"/>
    </row>
    <row r="278" spans="1:1" ht="15.5" x14ac:dyDescent="0.35">
      <c r="A278" s="3"/>
    </row>
    <row r="279" spans="1:1" ht="15.5" x14ac:dyDescent="0.35">
      <c r="A279" s="3"/>
    </row>
    <row r="280" spans="1:1" ht="15.5" x14ac:dyDescent="0.35">
      <c r="A280" s="3"/>
    </row>
    <row r="281" spans="1:1" ht="15.5" x14ac:dyDescent="0.35">
      <c r="A281" s="3"/>
    </row>
    <row r="282" spans="1:1" ht="15.5" x14ac:dyDescent="0.35">
      <c r="A282" s="3"/>
    </row>
    <row r="283" spans="1:1" ht="15.5" x14ac:dyDescent="0.35">
      <c r="A283" s="3"/>
    </row>
    <row r="284" spans="1:1" ht="15.5" x14ac:dyDescent="0.35">
      <c r="A284" s="3"/>
    </row>
    <row r="285" spans="1:1" ht="15.5" x14ac:dyDescent="0.35">
      <c r="A285" s="3"/>
    </row>
    <row r="286" spans="1:1" ht="15.5" x14ac:dyDescent="0.35">
      <c r="A286" s="3"/>
    </row>
    <row r="287" spans="1:1" ht="15.5" x14ac:dyDescent="0.35">
      <c r="A287" s="3"/>
    </row>
    <row r="288" spans="1:1" ht="15.5" x14ac:dyDescent="0.35">
      <c r="A288" s="3"/>
    </row>
    <row r="289" spans="1:1" ht="15.5" x14ac:dyDescent="0.35">
      <c r="A289" s="3"/>
    </row>
    <row r="290" spans="1:1" ht="15.5" x14ac:dyDescent="0.35">
      <c r="A290" s="3"/>
    </row>
    <row r="291" spans="1:1" ht="15.5" x14ac:dyDescent="0.35">
      <c r="A291" s="3"/>
    </row>
    <row r="292" spans="1:1" ht="15.5" x14ac:dyDescent="0.35">
      <c r="A292" s="3"/>
    </row>
    <row r="293" spans="1:1" ht="15.5" x14ac:dyDescent="0.35">
      <c r="A293" s="3"/>
    </row>
    <row r="294" spans="1:1" ht="15.5" x14ac:dyDescent="0.35">
      <c r="A294" s="3"/>
    </row>
    <row r="295" spans="1:1" ht="15.5" x14ac:dyDescent="0.35">
      <c r="A295" s="3"/>
    </row>
    <row r="296" spans="1:1" ht="15.5" x14ac:dyDescent="0.35">
      <c r="A296" s="3"/>
    </row>
    <row r="297" spans="1:1" ht="15.5" x14ac:dyDescent="0.35">
      <c r="A297" s="3"/>
    </row>
    <row r="298" spans="1:1" ht="15.5" x14ac:dyDescent="0.35">
      <c r="A298" s="3"/>
    </row>
    <row r="299" spans="1:1" ht="15.5" x14ac:dyDescent="0.35">
      <c r="A299" s="3"/>
    </row>
    <row r="300" spans="1:1" ht="15.5" x14ac:dyDescent="0.35">
      <c r="A300" s="3"/>
    </row>
    <row r="301" spans="1:1" ht="15.5" x14ac:dyDescent="0.35">
      <c r="A301" s="3"/>
    </row>
    <row r="302" spans="1:1" ht="15.5" x14ac:dyDescent="0.35">
      <c r="A302" s="3"/>
    </row>
    <row r="303" spans="1:1" ht="15.5" x14ac:dyDescent="0.35">
      <c r="A303" s="3"/>
    </row>
    <row r="304" spans="1:1" ht="15.5" x14ac:dyDescent="0.35">
      <c r="A304" s="3"/>
    </row>
    <row r="305" spans="1:1" ht="15.5" x14ac:dyDescent="0.35">
      <c r="A305" s="3"/>
    </row>
    <row r="306" spans="1:1" ht="15.5" x14ac:dyDescent="0.35">
      <c r="A306" s="3"/>
    </row>
    <row r="307" spans="1:1" ht="15.5" x14ac:dyDescent="0.35">
      <c r="A307" s="3"/>
    </row>
    <row r="308" spans="1:1" ht="15.5" x14ac:dyDescent="0.35">
      <c r="A308" s="3"/>
    </row>
    <row r="309" spans="1:1" ht="15.5" x14ac:dyDescent="0.35">
      <c r="A309" s="3"/>
    </row>
    <row r="310" spans="1:1" ht="15.5" x14ac:dyDescent="0.35">
      <c r="A310" s="3"/>
    </row>
    <row r="311" spans="1:1" ht="15.5" x14ac:dyDescent="0.35">
      <c r="A311" s="3"/>
    </row>
    <row r="312" spans="1:1" ht="15.5" x14ac:dyDescent="0.35">
      <c r="A312" s="3"/>
    </row>
    <row r="313" spans="1:1" ht="15.5" x14ac:dyDescent="0.35">
      <c r="A313" s="3"/>
    </row>
    <row r="314" spans="1:1" ht="15.5" x14ac:dyDescent="0.35">
      <c r="A314" s="3"/>
    </row>
    <row r="315" spans="1:1" ht="15.5" x14ac:dyDescent="0.35">
      <c r="A315" s="3"/>
    </row>
    <row r="316" spans="1:1" ht="15.5" x14ac:dyDescent="0.35">
      <c r="A316" s="3"/>
    </row>
    <row r="317" spans="1:1" ht="15.5" x14ac:dyDescent="0.35">
      <c r="A317" s="3"/>
    </row>
    <row r="318" spans="1:1" ht="15.5" x14ac:dyDescent="0.35">
      <c r="A318" s="3"/>
    </row>
    <row r="319" spans="1:1" ht="15.5" x14ac:dyDescent="0.35">
      <c r="A319" s="3"/>
    </row>
    <row r="320" spans="1:1" ht="15.5" x14ac:dyDescent="0.35">
      <c r="A320" s="3"/>
    </row>
    <row r="321" spans="1:1" ht="15.5" x14ac:dyDescent="0.35">
      <c r="A321" s="3"/>
    </row>
    <row r="322" spans="1:1" ht="15.5" x14ac:dyDescent="0.35">
      <c r="A322" s="3"/>
    </row>
    <row r="323" spans="1:1" ht="15.5" x14ac:dyDescent="0.35">
      <c r="A323" s="3"/>
    </row>
    <row r="324" spans="1:1" ht="15.5" x14ac:dyDescent="0.35">
      <c r="A324" s="3"/>
    </row>
    <row r="325" spans="1:1" ht="15.5" x14ac:dyDescent="0.35">
      <c r="A325" s="3"/>
    </row>
    <row r="326" spans="1:1" ht="15.5" x14ac:dyDescent="0.35">
      <c r="A326" s="3"/>
    </row>
    <row r="327" spans="1:1" ht="15.5" x14ac:dyDescent="0.35">
      <c r="A327" s="3"/>
    </row>
    <row r="328" spans="1:1" ht="15.5" x14ac:dyDescent="0.35">
      <c r="A328" s="3"/>
    </row>
    <row r="329" spans="1:1" ht="15.5" x14ac:dyDescent="0.35">
      <c r="A329" s="3"/>
    </row>
    <row r="330" spans="1:1" ht="15.5" x14ac:dyDescent="0.35">
      <c r="A330" s="3"/>
    </row>
    <row r="331" spans="1:1" ht="15.5" x14ac:dyDescent="0.35">
      <c r="A331" s="3"/>
    </row>
    <row r="332" spans="1:1" ht="15.5" x14ac:dyDescent="0.35">
      <c r="A332" s="3"/>
    </row>
    <row r="333" spans="1:1" ht="15.5" x14ac:dyDescent="0.35">
      <c r="A333" s="3"/>
    </row>
    <row r="334" spans="1:1" ht="15.5" x14ac:dyDescent="0.35">
      <c r="A334" s="3"/>
    </row>
    <row r="335" spans="1:1" ht="15.5" x14ac:dyDescent="0.35">
      <c r="A335" s="3"/>
    </row>
    <row r="336" spans="1:1" ht="15.5" x14ac:dyDescent="0.35">
      <c r="A336" s="3"/>
    </row>
    <row r="337" spans="1:1" ht="15.5" x14ac:dyDescent="0.35">
      <c r="A337" s="3"/>
    </row>
    <row r="338" spans="1:1" ht="15.5" x14ac:dyDescent="0.35">
      <c r="A338" s="3"/>
    </row>
    <row r="339" spans="1:1" ht="15.5" x14ac:dyDescent="0.35">
      <c r="A339" s="3"/>
    </row>
    <row r="340" spans="1:1" ht="15.5" x14ac:dyDescent="0.35">
      <c r="A340" s="3"/>
    </row>
    <row r="341" spans="1:1" ht="15.5" x14ac:dyDescent="0.35">
      <c r="A341" s="3"/>
    </row>
    <row r="342" spans="1:1" ht="15.5" x14ac:dyDescent="0.35">
      <c r="A342" s="3"/>
    </row>
    <row r="343" spans="1:1" ht="15.5" x14ac:dyDescent="0.35">
      <c r="A343" s="3"/>
    </row>
    <row r="344" spans="1:1" ht="15.5" x14ac:dyDescent="0.35">
      <c r="A344" s="3"/>
    </row>
    <row r="345" spans="1:1" ht="15.5" x14ac:dyDescent="0.35">
      <c r="A345" s="3"/>
    </row>
    <row r="346" spans="1:1" ht="15.5" x14ac:dyDescent="0.35">
      <c r="A346" s="3"/>
    </row>
    <row r="347" spans="1:1" ht="15.5" x14ac:dyDescent="0.35">
      <c r="A347" s="3"/>
    </row>
    <row r="348" spans="1:1" ht="15.5" x14ac:dyDescent="0.35">
      <c r="A348" s="3"/>
    </row>
    <row r="349" spans="1:1" ht="15.5" x14ac:dyDescent="0.35">
      <c r="A349" s="3"/>
    </row>
    <row r="350" spans="1:1" ht="15.5" x14ac:dyDescent="0.35">
      <c r="A350" s="3"/>
    </row>
    <row r="351" spans="1:1" ht="15.5" x14ac:dyDescent="0.35">
      <c r="A351" s="3"/>
    </row>
    <row r="352" spans="1:1" ht="15.5" x14ac:dyDescent="0.35">
      <c r="A352" s="3"/>
    </row>
    <row r="353" spans="1:1" ht="15.5" x14ac:dyDescent="0.35">
      <c r="A353" s="3"/>
    </row>
    <row r="354" spans="1:1" ht="15.5" x14ac:dyDescent="0.35">
      <c r="A354" s="3"/>
    </row>
    <row r="355" spans="1:1" ht="15.5" x14ac:dyDescent="0.35">
      <c r="A355" s="3"/>
    </row>
    <row r="356" spans="1:1" ht="15.5" x14ac:dyDescent="0.35">
      <c r="A356" s="3"/>
    </row>
    <row r="357" spans="1:1" ht="15.5" x14ac:dyDescent="0.35">
      <c r="A357" s="3"/>
    </row>
    <row r="358" spans="1:1" ht="15.5" x14ac:dyDescent="0.35">
      <c r="A358" s="3"/>
    </row>
    <row r="359" spans="1:1" ht="15.5" x14ac:dyDescent="0.35">
      <c r="A359" s="3"/>
    </row>
    <row r="360" spans="1:1" ht="15.5" x14ac:dyDescent="0.35">
      <c r="A360" s="3"/>
    </row>
    <row r="361" spans="1:1" ht="15.5" x14ac:dyDescent="0.35">
      <c r="A361" s="3"/>
    </row>
    <row r="362" spans="1:1" ht="15.5" x14ac:dyDescent="0.35">
      <c r="A362" s="3"/>
    </row>
    <row r="363" spans="1:1" ht="15.5" x14ac:dyDescent="0.35">
      <c r="A363" s="3"/>
    </row>
    <row r="364" spans="1:1" ht="15.5" x14ac:dyDescent="0.35">
      <c r="A364" s="3"/>
    </row>
    <row r="365" spans="1:1" ht="15.5" x14ac:dyDescent="0.35">
      <c r="A365" s="3"/>
    </row>
    <row r="366" spans="1:1" ht="15.5" x14ac:dyDescent="0.35">
      <c r="A366" s="3"/>
    </row>
    <row r="367" spans="1:1" ht="15.5" x14ac:dyDescent="0.35">
      <c r="A367" s="3"/>
    </row>
    <row r="368" spans="1:1" ht="15.5" x14ac:dyDescent="0.35">
      <c r="A368" s="3"/>
    </row>
    <row r="369" spans="1:1" ht="15.5" x14ac:dyDescent="0.35">
      <c r="A369" s="3"/>
    </row>
    <row r="370" spans="1:1" ht="15.5" x14ac:dyDescent="0.35">
      <c r="A370" s="3"/>
    </row>
    <row r="371" spans="1:1" ht="15.5" x14ac:dyDescent="0.35">
      <c r="A371" s="3"/>
    </row>
    <row r="372" spans="1:1" ht="15.5" x14ac:dyDescent="0.35">
      <c r="A372" s="3"/>
    </row>
    <row r="373" spans="1:1" ht="15.5" x14ac:dyDescent="0.35">
      <c r="A373" s="3"/>
    </row>
    <row r="374" spans="1:1" ht="15.5" x14ac:dyDescent="0.35">
      <c r="A374" s="3"/>
    </row>
    <row r="375" spans="1:1" ht="15.5" x14ac:dyDescent="0.35">
      <c r="A375" s="3"/>
    </row>
    <row r="376" spans="1:1" ht="15.5" x14ac:dyDescent="0.35">
      <c r="A376" s="3"/>
    </row>
    <row r="377" spans="1:1" ht="15.5" x14ac:dyDescent="0.35">
      <c r="A377" s="3"/>
    </row>
    <row r="378" spans="1:1" ht="15.5" x14ac:dyDescent="0.35">
      <c r="A378" s="3"/>
    </row>
    <row r="379" spans="1:1" ht="15.5" x14ac:dyDescent="0.35">
      <c r="A379" s="3"/>
    </row>
    <row r="380" spans="1:1" ht="15.5" x14ac:dyDescent="0.35">
      <c r="A380" s="3"/>
    </row>
    <row r="381" spans="1:1" ht="15.5" x14ac:dyDescent="0.35">
      <c r="A381" s="3"/>
    </row>
    <row r="382" spans="1:1" ht="15.5" x14ac:dyDescent="0.35">
      <c r="A382" s="3"/>
    </row>
    <row r="383" spans="1:1" ht="15.5" x14ac:dyDescent="0.35">
      <c r="A383" s="3"/>
    </row>
    <row r="384" spans="1:1" ht="15.5" x14ac:dyDescent="0.35">
      <c r="A384" s="3"/>
    </row>
    <row r="385" spans="1:1" ht="15.5" x14ac:dyDescent="0.35">
      <c r="A385" s="3"/>
    </row>
    <row r="386" spans="1:1" ht="15.5" x14ac:dyDescent="0.35">
      <c r="A386" s="3"/>
    </row>
    <row r="387" spans="1:1" ht="15.5" x14ac:dyDescent="0.35">
      <c r="A387" s="3"/>
    </row>
    <row r="388" spans="1:1" ht="15.5" x14ac:dyDescent="0.35">
      <c r="A388" s="3"/>
    </row>
    <row r="389" spans="1:1" ht="15.5" x14ac:dyDescent="0.35">
      <c r="A389" s="3"/>
    </row>
    <row r="390" spans="1:1" ht="15.5" x14ac:dyDescent="0.35">
      <c r="A390" s="3"/>
    </row>
    <row r="391" spans="1:1" ht="15.5" x14ac:dyDescent="0.35">
      <c r="A391" s="3"/>
    </row>
    <row r="392" spans="1:1" ht="15.5" x14ac:dyDescent="0.35">
      <c r="A392" s="3"/>
    </row>
    <row r="393" spans="1:1" ht="15.5" x14ac:dyDescent="0.35">
      <c r="A393" s="3"/>
    </row>
    <row r="394" spans="1:1" ht="15.5" x14ac:dyDescent="0.35">
      <c r="A394" s="3"/>
    </row>
    <row r="395" spans="1:1" ht="15.5" x14ac:dyDescent="0.35">
      <c r="A395" s="3"/>
    </row>
    <row r="396" spans="1:1" ht="15.5" x14ac:dyDescent="0.35">
      <c r="A396" s="3"/>
    </row>
    <row r="397" spans="1:1" ht="15.5" x14ac:dyDescent="0.35">
      <c r="A397" s="3"/>
    </row>
    <row r="398" spans="1:1" ht="15.5" x14ac:dyDescent="0.35">
      <c r="A398" s="3"/>
    </row>
    <row r="399" spans="1:1" ht="15.5" x14ac:dyDescent="0.35">
      <c r="A399" s="3"/>
    </row>
    <row r="400" spans="1:1" ht="15.5" x14ac:dyDescent="0.35">
      <c r="A400" s="3"/>
    </row>
    <row r="401" spans="1:1" ht="15.5" x14ac:dyDescent="0.35">
      <c r="A401" s="3"/>
    </row>
    <row r="402" spans="1:1" ht="15.5" x14ac:dyDescent="0.35">
      <c r="A402" s="3"/>
    </row>
    <row r="403" spans="1:1" ht="15.5" x14ac:dyDescent="0.35">
      <c r="A403" s="3"/>
    </row>
    <row r="404" spans="1:1" ht="15.5" x14ac:dyDescent="0.35">
      <c r="A404" s="3"/>
    </row>
    <row r="405" spans="1:1" ht="15.5" x14ac:dyDescent="0.35">
      <c r="A405" s="3"/>
    </row>
    <row r="406" spans="1:1" ht="15.5" x14ac:dyDescent="0.35">
      <c r="A406" s="3"/>
    </row>
    <row r="407" spans="1:1" ht="15.5" x14ac:dyDescent="0.35">
      <c r="A407" s="3"/>
    </row>
    <row r="408" spans="1:1" ht="15.5" x14ac:dyDescent="0.35">
      <c r="A408" s="3"/>
    </row>
    <row r="409" spans="1:1" ht="15.5" x14ac:dyDescent="0.35">
      <c r="A409" s="3"/>
    </row>
    <row r="410" spans="1:1" ht="15.5" x14ac:dyDescent="0.35">
      <c r="A410" s="3"/>
    </row>
    <row r="411" spans="1:1" ht="15.5" x14ac:dyDescent="0.35">
      <c r="A411" s="3"/>
    </row>
    <row r="412" spans="1:1" ht="15.5" x14ac:dyDescent="0.35">
      <c r="A412" s="3"/>
    </row>
    <row r="413" spans="1:1" ht="15.5" x14ac:dyDescent="0.35">
      <c r="A413" s="3"/>
    </row>
    <row r="414" spans="1:1" ht="15.5" x14ac:dyDescent="0.35">
      <c r="A414" s="3"/>
    </row>
    <row r="415" spans="1:1" ht="15.5" x14ac:dyDescent="0.35">
      <c r="A415" s="3"/>
    </row>
    <row r="416" spans="1:1" ht="15.5" x14ac:dyDescent="0.35">
      <c r="A416" s="3"/>
    </row>
    <row r="417" spans="1:1" ht="15.5" x14ac:dyDescent="0.35">
      <c r="A417" s="3"/>
    </row>
    <row r="418" spans="1:1" ht="15.5" x14ac:dyDescent="0.35">
      <c r="A418" s="3"/>
    </row>
    <row r="419" spans="1:1" ht="15.5" x14ac:dyDescent="0.35">
      <c r="A419" s="3"/>
    </row>
    <row r="420" spans="1:1" ht="15.5" x14ac:dyDescent="0.35">
      <c r="A420" s="3"/>
    </row>
    <row r="421" spans="1:1" ht="15.5" x14ac:dyDescent="0.35">
      <c r="A421" s="3"/>
    </row>
    <row r="422" spans="1:1" ht="15.5" x14ac:dyDescent="0.35">
      <c r="A422" s="3"/>
    </row>
    <row r="423" spans="1:1" ht="15.5" x14ac:dyDescent="0.35">
      <c r="A423" s="3"/>
    </row>
    <row r="424" spans="1:1" ht="15.5" x14ac:dyDescent="0.35">
      <c r="A424" s="3"/>
    </row>
    <row r="425" spans="1:1" ht="15.5" x14ac:dyDescent="0.35">
      <c r="A425" s="3"/>
    </row>
    <row r="426" spans="1:1" ht="15.5" x14ac:dyDescent="0.35">
      <c r="A426" s="3"/>
    </row>
    <row r="427" spans="1:1" ht="15.5" x14ac:dyDescent="0.35">
      <c r="A427" s="3"/>
    </row>
    <row r="428" spans="1:1" ht="15.5" x14ac:dyDescent="0.35">
      <c r="A428" s="3"/>
    </row>
    <row r="429" spans="1:1" ht="15.5" x14ac:dyDescent="0.35">
      <c r="A429" s="3"/>
    </row>
    <row r="430" spans="1:1" ht="15.5" x14ac:dyDescent="0.35">
      <c r="A430" s="3"/>
    </row>
    <row r="431" spans="1:1" ht="15.5" x14ac:dyDescent="0.35">
      <c r="A431" s="3"/>
    </row>
    <row r="432" spans="1:1" ht="15.5" x14ac:dyDescent="0.35">
      <c r="A432" s="3"/>
    </row>
    <row r="433" spans="1:1" ht="15.5" x14ac:dyDescent="0.35">
      <c r="A433" s="3"/>
    </row>
    <row r="434" spans="1:1" ht="15.5" x14ac:dyDescent="0.35">
      <c r="A434" s="3"/>
    </row>
    <row r="435" spans="1:1" ht="15.5" x14ac:dyDescent="0.35">
      <c r="A435" s="3"/>
    </row>
    <row r="436" spans="1:1" ht="15.5" x14ac:dyDescent="0.35">
      <c r="A436" s="3"/>
    </row>
    <row r="437" spans="1:1" ht="15.5" x14ac:dyDescent="0.35">
      <c r="A437" s="3"/>
    </row>
    <row r="438" spans="1:1" ht="15.5" x14ac:dyDescent="0.35">
      <c r="A438" s="3"/>
    </row>
    <row r="439" spans="1:1" ht="15.5" x14ac:dyDescent="0.35">
      <c r="A439" s="3"/>
    </row>
    <row r="440" spans="1:1" ht="15.5" x14ac:dyDescent="0.35">
      <c r="A440" s="3"/>
    </row>
    <row r="441" spans="1:1" ht="15.5" x14ac:dyDescent="0.35">
      <c r="A441" s="3"/>
    </row>
    <row r="442" spans="1:1" ht="15.5" x14ac:dyDescent="0.35">
      <c r="A442" s="3"/>
    </row>
    <row r="443" spans="1:1" ht="15.5" x14ac:dyDescent="0.35">
      <c r="A443" s="3"/>
    </row>
    <row r="444" spans="1:1" ht="15.5" x14ac:dyDescent="0.35">
      <c r="A444" s="3"/>
    </row>
    <row r="445" spans="1:1" ht="15.5" x14ac:dyDescent="0.35">
      <c r="A445" s="3"/>
    </row>
    <row r="446" spans="1:1" ht="15.5" x14ac:dyDescent="0.35">
      <c r="A446" s="3"/>
    </row>
    <row r="447" spans="1:1" ht="15.5" x14ac:dyDescent="0.35">
      <c r="A447" s="3"/>
    </row>
    <row r="448" spans="1:1" ht="15.5" x14ac:dyDescent="0.35">
      <c r="A448" s="3"/>
    </row>
    <row r="449" spans="1:1" ht="15.5" x14ac:dyDescent="0.35">
      <c r="A449" s="3"/>
    </row>
    <row r="450" spans="1:1" ht="15.5" x14ac:dyDescent="0.35">
      <c r="A450" s="3"/>
    </row>
    <row r="451" spans="1:1" ht="15.5" x14ac:dyDescent="0.35">
      <c r="A451" s="3"/>
    </row>
    <row r="452" spans="1:1" ht="15.5" x14ac:dyDescent="0.35">
      <c r="A452" s="3"/>
    </row>
    <row r="453" spans="1:1" ht="15.5" x14ac:dyDescent="0.35">
      <c r="A453" s="3"/>
    </row>
    <row r="454" spans="1:1" ht="15.5" x14ac:dyDescent="0.35">
      <c r="A454" s="3"/>
    </row>
    <row r="455" spans="1:1" ht="15.5" x14ac:dyDescent="0.35">
      <c r="A455" s="3"/>
    </row>
    <row r="456" spans="1:1" ht="15.5" x14ac:dyDescent="0.35">
      <c r="A456" s="3"/>
    </row>
    <row r="457" spans="1:1" ht="15.5" x14ac:dyDescent="0.35">
      <c r="A457" s="3"/>
    </row>
    <row r="458" spans="1:1" ht="15.5" x14ac:dyDescent="0.35">
      <c r="A458" s="3"/>
    </row>
    <row r="459" spans="1:1" ht="15.5" x14ac:dyDescent="0.35">
      <c r="A459" s="3"/>
    </row>
    <row r="460" spans="1:1" ht="15.5" x14ac:dyDescent="0.35">
      <c r="A460" s="3"/>
    </row>
    <row r="461" spans="1:1" ht="15.5" x14ac:dyDescent="0.35">
      <c r="A461" s="3"/>
    </row>
    <row r="462" spans="1:1" ht="15.5" x14ac:dyDescent="0.35">
      <c r="A462" s="3"/>
    </row>
    <row r="463" spans="1:1" ht="15.5" x14ac:dyDescent="0.35">
      <c r="A463" s="3"/>
    </row>
    <row r="464" spans="1:1" ht="15.5" x14ac:dyDescent="0.35">
      <c r="A464" s="3"/>
    </row>
    <row r="465" spans="1:1" ht="15.5" x14ac:dyDescent="0.35">
      <c r="A465" s="3"/>
    </row>
    <row r="466" spans="1:1" ht="15.5" x14ac:dyDescent="0.35">
      <c r="A466" s="3"/>
    </row>
    <row r="467" spans="1:1" ht="15.5" x14ac:dyDescent="0.35">
      <c r="A467" s="3"/>
    </row>
    <row r="468" spans="1:1" ht="15.5" x14ac:dyDescent="0.35">
      <c r="A468" s="3"/>
    </row>
    <row r="469" spans="1:1" ht="15.5" x14ac:dyDescent="0.35">
      <c r="A469" s="3"/>
    </row>
    <row r="470" spans="1:1" ht="15.5" x14ac:dyDescent="0.35">
      <c r="A470" s="3"/>
    </row>
    <row r="471" spans="1:1" ht="15.5" x14ac:dyDescent="0.35">
      <c r="A471" s="3"/>
    </row>
    <row r="472" spans="1:1" ht="15.5" x14ac:dyDescent="0.35">
      <c r="A472" s="3"/>
    </row>
    <row r="473" spans="1:1" ht="15.5" x14ac:dyDescent="0.35">
      <c r="A473" s="3"/>
    </row>
    <row r="474" spans="1:1" ht="15.5" x14ac:dyDescent="0.35">
      <c r="A474" s="3"/>
    </row>
    <row r="475" spans="1:1" ht="15.5" x14ac:dyDescent="0.35">
      <c r="A475" s="3"/>
    </row>
    <row r="476" spans="1:1" ht="15.5" x14ac:dyDescent="0.35">
      <c r="A476" s="3"/>
    </row>
    <row r="477" spans="1:1" ht="15.5" x14ac:dyDescent="0.35">
      <c r="A477" s="3"/>
    </row>
    <row r="478" spans="1:1" ht="15.5" x14ac:dyDescent="0.35">
      <c r="A478" s="3"/>
    </row>
    <row r="479" spans="1:1" ht="15.5" x14ac:dyDescent="0.35">
      <c r="A479" s="3"/>
    </row>
    <row r="480" spans="1:1" ht="15.5" x14ac:dyDescent="0.35">
      <c r="A480" s="3"/>
    </row>
    <row r="481" spans="1:1" ht="15.5" x14ac:dyDescent="0.35">
      <c r="A481" s="3"/>
    </row>
    <row r="482" spans="1:1" ht="15.5" x14ac:dyDescent="0.35">
      <c r="A482" s="3"/>
    </row>
    <row r="483" spans="1:1" ht="15.5" x14ac:dyDescent="0.35">
      <c r="A483" s="3"/>
    </row>
    <row r="484" spans="1:1" ht="15.5" x14ac:dyDescent="0.35">
      <c r="A484" s="3"/>
    </row>
    <row r="485" spans="1:1" ht="15.5" x14ac:dyDescent="0.35">
      <c r="A485" s="3"/>
    </row>
    <row r="486" spans="1:1" ht="15.5" x14ac:dyDescent="0.35">
      <c r="A486" s="3"/>
    </row>
    <row r="487" spans="1:1" ht="15.5" x14ac:dyDescent="0.35">
      <c r="A487" s="3"/>
    </row>
    <row r="488" spans="1:1" ht="15.5" x14ac:dyDescent="0.35">
      <c r="A488" s="3"/>
    </row>
    <row r="489" spans="1:1" ht="15.5" x14ac:dyDescent="0.35">
      <c r="A489" s="3"/>
    </row>
    <row r="490" spans="1:1" ht="15.5" x14ac:dyDescent="0.35">
      <c r="A490" s="3"/>
    </row>
    <row r="491" spans="1:1" ht="15.5" x14ac:dyDescent="0.35">
      <c r="A491" s="3"/>
    </row>
    <row r="492" spans="1:1" ht="15.5" x14ac:dyDescent="0.35">
      <c r="A492" s="3"/>
    </row>
    <row r="493" spans="1:1" ht="15.5" x14ac:dyDescent="0.35">
      <c r="A493" s="3"/>
    </row>
    <row r="494" spans="1:1" ht="15.5" x14ac:dyDescent="0.35">
      <c r="A494" s="3"/>
    </row>
    <row r="495" spans="1:1" ht="15.5" x14ac:dyDescent="0.35">
      <c r="A495" s="3"/>
    </row>
    <row r="496" spans="1:1" ht="15.5" x14ac:dyDescent="0.35">
      <c r="A496" s="3"/>
    </row>
    <row r="497" spans="1:1" ht="15.5" x14ac:dyDescent="0.35">
      <c r="A497" s="3"/>
    </row>
    <row r="498" spans="1:1" ht="15.5" x14ac:dyDescent="0.35">
      <c r="A498" s="3"/>
    </row>
    <row r="499" spans="1:1" ht="15.5" x14ac:dyDescent="0.35">
      <c r="A499" s="3"/>
    </row>
    <row r="500" spans="1:1" ht="15.5" x14ac:dyDescent="0.35">
      <c r="A500" s="3"/>
    </row>
    <row r="501" spans="1:1" ht="15.5" x14ac:dyDescent="0.35">
      <c r="A501" s="3"/>
    </row>
    <row r="502" spans="1:1" ht="15.5" x14ac:dyDescent="0.35">
      <c r="A502" s="3"/>
    </row>
    <row r="503" spans="1:1" ht="15.5" x14ac:dyDescent="0.35">
      <c r="A503" s="3"/>
    </row>
    <row r="504" spans="1:1" ht="15.5" x14ac:dyDescent="0.35">
      <c r="A504" s="3"/>
    </row>
    <row r="505" spans="1:1" ht="15.5" x14ac:dyDescent="0.35">
      <c r="A505" s="3"/>
    </row>
    <row r="506" spans="1:1" ht="15.5" x14ac:dyDescent="0.35">
      <c r="A506" s="3"/>
    </row>
    <row r="507" spans="1:1" ht="15.5" x14ac:dyDescent="0.35">
      <c r="A507" s="3"/>
    </row>
    <row r="508" spans="1:1" ht="15.5" x14ac:dyDescent="0.35">
      <c r="A508" s="3"/>
    </row>
    <row r="509" spans="1:1" ht="15.5" x14ac:dyDescent="0.35">
      <c r="A509" s="3"/>
    </row>
    <row r="510" spans="1:1" ht="15.5" x14ac:dyDescent="0.35">
      <c r="A510" s="3"/>
    </row>
    <row r="511" spans="1:1" ht="15.5" x14ac:dyDescent="0.35">
      <c r="A511" s="3"/>
    </row>
    <row r="512" spans="1:1" ht="15.5" x14ac:dyDescent="0.35">
      <c r="A512" s="3"/>
    </row>
    <row r="513" spans="1:1" ht="15.5" x14ac:dyDescent="0.35">
      <c r="A513" s="3"/>
    </row>
    <row r="514" spans="1:1" ht="15.5" x14ac:dyDescent="0.35">
      <c r="A514" s="3"/>
    </row>
    <row r="515" spans="1:1" ht="15.5" x14ac:dyDescent="0.35">
      <c r="A515" s="3"/>
    </row>
    <row r="516" spans="1:1" ht="15.5" x14ac:dyDescent="0.35">
      <c r="A516" s="3"/>
    </row>
    <row r="517" spans="1:1" ht="15.5" x14ac:dyDescent="0.35">
      <c r="A517" s="3"/>
    </row>
    <row r="518" spans="1:1" ht="15.5" x14ac:dyDescent="0.35">
      <c r="A518" s="3"/>
    </row>
    <row r="519" spans="1:1" ht="15.5" x14ac:dyDescent="0.35">
      <c r="A519" s="3"/>
    </row>
    <row r="520" spans="1:1" ht="15.5" x14ac:dyDescent="0.35">
      <c r="A520" s="3"/>
    </row>
    <row r="521" spans="1:1" ht="15.5" x14ac:dyDescent="0.35">
      <c r="A521" s="3"/>
    </row>
    <row r="522" spans="1:1" ht="15.5" x14ac:dyDescent="0.35">
      <c r="A522" s="3"/>
    </row>
    <row r="523" spans="1:1" ht="15.5" x14ac:dyDescent="0.35">
      <c r="A523" s="3"/>
    </row>
    <row r="524" spans="1:1" ht="15.5" x14ac:dyDescent="0.35">
      <c r="A524" s="3"/>
    </row>
    <row r="525" spans="1:1" ht="15.5" x14ac:dyDescent="0.35">
      <c r="A525" s="3"/>
    </row>
    <row r="526" spans="1:1" ht="15.5" x14ac:dyDescent="0.35">
      <c r="A526" s="3"/>
    </row>
    <row r="527" spans="1:1" ht="15.5" x14ac:dyDescent="0.35">
      <c r="A527" s="3"/>
    </row>
    <row r="528" spans="1:1" ht="15.5" x14ac:dyDescent="0.35">
      <c r="A528" s="3"/>
    </row>
    <row r="529" spans="1:1" ht="15.5" x14ac:dyDescent="0.35">
      <c r="A529" s="3"/>
    </row>
    <row r="530" spans="1:1" ht="15.5" x14ac:dyDescent="0.35">
      <c r="A530" s="3"/>
    </row>
    <row r="531" spans="1:1" ht="15.5" x14ac:dyDescent="0.35">
      <c r="A531" s="3"/>
    </row>
    <row r="532" spans="1:1" ht="15.5" x14ac:dyDescent="0.35">
      <c r="A532" s="3"/>
    </row>
    <row r="533" spans="1:1" ht="15.5" x14ac:dyDescent="0.35">
      <c r="A533" s="3"/>
    </row>
    <row r="534" spans="1:1" ht="15.5" x14ac:dyDescent="0.35">
      <c r="A534" s="3"/>
    </row>
    <row r="535" spans="1:1" ht="15.5" x14ac:dyDescent="0.35">
      <c r="A535" s="3"/>
    </row>
    <row r="536" spans="1:1" ht="15.5" x14ac:dyDescent="0.35">
      <c r="A536" s="3"/>
    </row>
    <row r="537" spans="1:1" ht="15.5" x14ac:dyDescent="0.35">
      <c r="A537" s="3"/>
    </row>
    <row r="538" spans="1:1" ht="15.5" x14ac:dyDescent="0.35">
      <c r="A538" s="3"/>
    </row>
    <row r="539" spans="1:1" ht="15.5" x14ac:dyDescent="0.35">
      <c r="A539" s="3"/>
    </row>
    <row r="540" spans="1:1" ht="15.5" x14ac:dyDescent="0.35">
      <c r="A540" s="3"/>
    </row>
    <row r="541" spans="1:1" ht="15.5" x14ac:dyDescent="0.35">
      <c r="A541" s="3"/>
    </row>
    <row r="542" spans="1:1" ht="15.5" x14ac:dyDescent="0.35">
      <c r="A542" s="3"/>
    </row>
    <row r="543" spans="1:1" ht="15.5" x14ac:dyDescent="0.35">
      <c r="A543" s="3"/>
    </row>
    <row r="544" spans="1:1" ht="15.5" x14ac:dyDescent="0.35">
      <c r="A544" s="3"/>
    </row>
    <row r="545" spans="1:1" ht="15.5" x14ac:dyDescent="0.35">
      <c r="A545" s="3"/>
    </row>
    <row r="546" spans="1:1" ht="15.5" x14ac:dyDescent="0.35">
      <c r="A546" s="3"/>
    </row>
    <row r="547" spans="1:1" ht="15.5" x14ac:dyDescent="0.35">
      <c r="A547" s="3"/>
    </row>
    <row r="548" spans="1:1" ht="15.5" x14ac:dyDescent="0.35">
      <c r="A548" s="3"/>
    </row>
    <row r="549" spans="1:1" ht="15.5" x14ac:dyDescent="0.35">
      <c r="A549" s="3"/>
    </row>
    <row r="550" spans="1:1" ht="15.5" x14ac:dyDescent="0.35">
      <c r="A550" s="3"/>
    </row>
    <row r="551" spans="1:1" ht="15.5" x14ac:dyDescent="0.35">
      <c r="A551" s="3"/>
    </row>
    <row r="552" spans="1:1" ht="15.5" x14ac:dyDescent="0.35">
      <c r="A552" s="3"/>
    </row>
    <row r="553" spans="1:1" ht="15.5" x14ac:dyDescent="0.35">
      <c r="A553" s="3"/>
    </row>
    <row r="554" spans="1:1" ht="15.5" x14ac:dyDescent="0.35">
      <c r="A554" s="3"/>
    </row>
    <row r="555" spans="1:1" ht="15.5" x14ac:dyDescent="0.35">
      <c r="A555" s="3"/>
    </row>
    <row r="556" spans="1:1" ht="15.5" x14ac:dyDescent="0.35">
      <c r="A556" s="3"/>
    </row>
    <row r="557" spans="1:1" ht="15.5" x14ac:dyDescent="0.35">
      <c r="A557" s="3"/>
    </row>
    <row r="558" spans="1:1" ht="15.5" x14ac:dyDescent="0.35">
      <c r="A558" s="3"/>
    </row>
    <row r="559" spans="1:1" ht="15.5" x14ac:dyDescent="0.35">
      <c r="A559" s="3"/>
    </row>
    <row r="560" spans="1:1" ht="15.5" x14ac:dyDescent="0.35">
      <c r="A560" s="3"/>
    </row>
    <row r="561" spans="1:1" ht="15.5" x14ac:dyDescent="0.35">
      <c r="A561" s="3"/>
    </row>
    <row r="562" spans="1:1" ht="15.5" x14ac:dyDescent="0.35">
      <c r="A562" s="3"/>
    </row>
    <row r="563" spans="1:1" ht="15.5" x14ac:dyDescent="0.35">
      <c r="A563" s="3"/>
    </row>
    <row r="564" spans="1:1" ht="15.5" x14ac:dyDescent="0.35">
      <c r="A564" s="3"/>
    </row>
    <row r="565" spans="1:1" ht="15.5" x14ac:dyDescent="0.35">
      <c r="A565" s="3"/>
    </row>
    <row r="566" spans="1:1" ht="15.5" x14ac:dyDescent="0.35">
      <c r="A566" s="3"/>
    </row>
    <row r="567" spans="1:1" ht="15.5" x14ac:dyDescent="0.35">
      <c r="A567" s="3"/>
    </row>
    <row r="568" spans="1:1" ht="15.5" x14ac:dyDescent="0.35">
      <c r="A568" s="3"/>
    </row>
    <row r="569" spans="1:1" ht="15.5" x14ac:dyDescent="0.35">
      <c r="A569" s="3"/>
    </row>
    <row r="570" spans="1:1" ht="15.5" x14ac:dyDescent="0.35">
      <c r="A570" s="3"/>
    </row>
    <row r="571" spans="1:1" ht="15.5" x14ac:dyDescent="0.35">
      <c r="A571" s="3"/>
    </row>
    <row r="572" spans="1:1" ht="15.5" x14ac:dyDescent="0.35">
      <c r="A572" s="3"/>
    </row>
    <row r="573" spans="1:1" ht="15.5" x14ac:dyDescent="0.35">
      <c r="A573" s="3"/>
    </row>
    <row r="574" spans="1:1" ht="15.5" x14ac:dyDescent="0.35">
      <c r="A574" s="3"/>
    </row>
    <row r="575" spans="1:1" ht="15.5" x14ac:dyDescent="0.35">
      <c r="A575" s="3"/>
    </row>
    <row r="576" spans="1:1" ht="15.5" x14ac:dyDescent="0.35">
      <c r="A576" s="3"/>
    </row>
    <row r="577" spans="1:1" ht="15.5" x14ac:dyDescent="0.35">
      <c r="A577" s="3"/>
    </row>
    <row r="578" spans="1:1" ht="15.5" x14ac:dyDescent="0.35">
      <c r="A578" s="3"/>
    </row>
    <row r="579" spans="1:1" ht="15.5" x14ac:dyDescent="0.35">
      <c r="A579" s="3"/>
    </row>
    <row r="580" spans="1:1" ht="15.5" x14ac:dyDescent="0.35">
      <c r="A580" s="3"/>
    </row>
    <row r="581" spans="1:1" ht="15.5" x14ac:dyDescent="0.35">
      <c r="A581" s="3"/>
    </row>
    <row r="582" spans="1:1" ht="15.5" x14ac:dyDescent="0.35">
      <c r="A582" s="3"/>
    </row>
    <row r="583" spans="1:1" ht="15.5" x14ac:dyDescent="0.35">
      <c r="A583" s="3"/>
    </row>
    <row r="584" spans="1:1" ht="15.5" x14ac:dyDescent="0.35">
      <c r="A584" s="3"/>
    </row>
    <row r="585" spans="1:1" ht="15.5" x14ac:dyDescent="0.35">
      <c r="A585" s="3"/>
    </row>
    <row r="586" spans="1:1" ht="15.5" x14ac:dyDescent="0.35">
      <c r="A586" s="3"/>
    </row>
    <row r="587" spans="1:1" ht="15.5" x14ac:dyDescent="0.35">
      <c r="A587" s="3"/>
    </row>
    <row r="588" spans="1:1" ht="15.5" x14ac:dyDescent="0.35">
      <c r="A588" s="3"/>
    </row>
    <row r="589" spans="1:1" ht="15.5" x14ac:dyDescent="0.35">
      <c r="A589" s="3"/>
    </row>
    <row r="590" spans="1:1" ht="15.5" x14ac:dyDescent="0.35">
      <c r="A590" s="3"/>
    </row>
    <row r="591" spans="1:1" ht="15.5" x14ac:dyDescent="0.35">
      <c r="A591" s="3"/>
    </row>
    <row r="592" spans="1:1" ht="15.5" x14ac:dyDescent="0.35">
      <c r="A592" s="3"/>
    </row>
    <row r="593" spans="1:1" ht="15.5" x14ac:dyDescent="0.35">
      <c r="A593" s="3"/>
    </row>
    <row r="594" spans="1:1" ht="15.5" x14ac:dyDescent="0.35">
      <c r="A594" s="3"/>
    </row>
    <row r="595" spans="1:1" ht="15.5" x14ac:dyDescent="0.35">
      <c r="A595" s="3"/>
    </row>
    <row r="596" spans="1:1" ht="15.5" x14ac:dyDescent="0.35">
      <c r="A596" s="3"/>
    </row>
    <row r="597" spans="1:1" ht="15.5" x14ac:dyDescent="0.35">
      <c r="A597" s="3"/>
    </row>
    <row r="598" spans="1:1" ht="15.5" x14ac:dyDescent="0.35">
      <c r="A598" s="3"/>
    </row>
    <row r="599" spans="1:1" ht="15.5" x14ac:dyDescent="0.35">
      <c r="A599" s="3"/>
    </row>
    <row r="600" spans="1:1" ht="15.5" x14ac:dyDescent="0.35">
      <c r="A600" s="3"/>
    </row>
    <row r="601" spans="1:1" ht="15.5" x14ac:dyDescent="0.35">
      <c r="A601" s="3"/>
    </row>
    <row r="602" spans="1:1" ht="15.5" x14ac:dyDescent="0.35">
      <c r="A602" s="3"/>
    </row>
    <row r="603" spans="1:1" ht="15.5" x14ac:dyDescent="0.35">
      <c r="A603" s="3"/>
    </row>
    <row r="604" spans="1:1" ht="15.5" x14ac:dyDescent="0.35">
      <c r="A604" s="3"/>
    </row>
    <row r="605" spans="1:1" ht="15.5" x14ac:dyDescent="0.35">
      <c r="A605" s="3"/>
    </row>
    <row r="606" spans="1:1" ht="15.5" x14ac:dyDescent="0.35">
      <c r="A606" s="3"/>
    </row>
    <row r="607" spans="1:1" ht="15.5" x14ac:dyDescent="0.35">
      <c r="A607" s="3"/>
    </row>
    <row r="608" spans="1:1" ht="15.5" x14ac:dyDescent="0.35">
      <c r="A608" s="3"/>
    </row>
    <row r="609" spans="1:1" ht="15.5" x14ac:dyDescent="0.35">
      <c r="A609" s="3"/>
    </row>
    <row r="610" spans="1:1" ht="15.5" x14ac:dyDescent="0.35">
      <c r="A610" s="3"/>
    </row>
    <row r="611" spans="1:1" ht="15.5" x14ac:dyDescent="0.35">
      <c r="A611" s="3"/>
    </row>
    <row r="612" spans="1:1" ht="15.5" x14ac:dyDescent="0.35">
      <c r="A612" s="3"/>
    </row>
    <row r="613" spans="1:1" ht="15.5" x14ac:dyDescent="0.35">
      <c r="A613" s="3"/>
    </row>
    <row r="614" spans="1:1" ht="15.5" x14ac:dyDescent="0.35">
      <c r="A614" s="3"/>
    </row>
    <row r="615" spans="1:1" ht="15.5" x14ac:dyDescent="0.35">
      <c r="A615" s="3"/>
    </row>
    <row r="616" spans="1:1" ht="15.5" x14ac:dyDescent="0.35">
      <c r="A616" s="3"/>
    </row>
    <row r="617" spans="1:1" ht="15.5" x14ac:dyDescent="0.35">
      <c r="A617" s="3"/>
    </row>
    <row r="618" spans="1:1" ht="15.5" x14ac:dyDescent="0.35">
      <c r="A618" s="3"/>
    </row>
    <row r="619" spans="1:1" ht="15.5" x14ac:dyDescent="0.35">
      <c r="A619" s="3"/>
    </row>
    <row r="620" spans="1:1" ht="15.5" x14ac:dyDescent="0.35">
      <c r="A620" s="3"/>
    </row>
    <row r="621" spans="1:1" ht="15.5" x14ac:dyDescent="0.35">
      <c r="A621" s="3"/>
    </row>
    <row r="622" spans="1:1" ht="15.5" x14ac:dyDescent="0.35">
      <c r="A622" s="3"/>
    </row>
    <row r="623" spans="1:1" ht="15.5" x14ac:dyDescent="0.35">
      <c r="A623" s="3"/>
    </row>
    <row r="624" spans="1:1" ht="15.5" x14ac:dyDescent="0.35">
      <c r="A624" s="3"/>
    </row>
    <row r="625" spans="1:1" ht="15.5" x14ac:dyDescent="0.35">
      <c r="A625" s="3"/>
    </row>
    <row r="626" spans="1:1" ht="15.5" x14ac:dyDescent="0.35">
      <c r="A626" s="3"/>
    </row>
    <row r="627" spans="1:1" ht="15.5" x14ac:dyDescent="0.35">
      <c r="A627" s="3"/>
    </row>
    <row r="628" spans="1:1" ht="15.5" x14ac:dyDescent="0.35">
      <c r="A628" s="3"/>
    </row>
    <row r="629" spans="1:1" ht="15.5" x14ac:dyDescent="0.35">
      <c r="A629" s="3"/>
    </row>
    <row r="630" spans="1:1" ht="15.5" x14ac:dyDescent="0.35">
      <c r="A630" s="3"/>
    </row>
    <row r="631" spans="1:1" ht="15.5" x14ac:dyDescent="0.35">
      <c r="A631" s="3"/>
    </row>
    <row r="632" spans="1:1" ht="15.5" x14ac:dyDescent="0.35">
      <c r="A632" s="3"/>
    </row>
    <row r="633" spans="1:1" ht="15.5" x14ac:dyDescent="0.35">
      <c r="A633" s="3"/>
    </row>
    <row r="634" spans="1:1" ht="15.5" x14ac:dyDescent="0.35">
      <c r="A634" s="3"/>
    </row>
    <row r="635" spans="1:1" ht="15.5" x14ac:dyDescent="0.35">
      <c r="A635" s="3"/>
    </row>
    <row r="636" spans="1:1" ht="15.5" x14ac:dyDescent="0.35">
      <c r="A636" s="3"/>
    </row>
    <row r="637" spans="1:1" ht="15.5" x14ac:dyDescent="0.35">
      <c r="A637" s="3"/>
    </row>
    <row r="638" spans="1:1" ht="15.5" x14ac:dyDescent="0.35">
      <c r="A638" s="3"/>
    </row>
    <row r="639" spans="1:1" ht="15.5" x14ac:dyDescent="0.35">
      <c r="A639" s="3"/>
    </row>
    <row r="640" spans="1:1" ht="15.5" x14ac:dyDescent="0.35">
      <c r="A640" s="3"/>
    </row>
    <row r="641" spans="1:1" ht="15.5" x14ac:dyDescent="0.35">
      <c r="A641" s="3"/>
    </row>
    <row r="642" spans="1:1" ht="15.5" x14ac:dyDescent="0.35">
      <c r="A642" s="3"/>
    </row>
    <row r="643" spans="1:1" ht="15.5" x14ac:dyDescent="0.35">
      <c r="A643" s="3"/>
    </row>
    <row r="644" spans="1:1" ht="15.5" x14ac:dyDescent="0.35">
      <c r="A644" s="3"/>
    </row>
    <row r="645" spans="1:1" ht="15.5" x14ac:dyDescent="0.35">
      <c r="A645" s="3"/>
    </row>
    <row r="646" spans="1:1" ht="15.5" x14ac:dyDescent="0.35">
      <c r="A646" s="3"/>
    </row>
    <row r="647" spans="1:1" ht="15.5" x14ac:dyDescent="0.35">
      <c r="A647" s="3"/>
    </row>
    <row r="648" spans="1:1" ht="15.5" x14ac:dyDescent="0.35">
      <c r="A648" s="3"/>
    </row>
    <row r="649" spans="1:1" ht="15.5" x14ac:dyDescent="0.35">
      <c r="A649" s="3"/>
    </row>
    <row r="650" spans="1:1" ht="15.5" x14ac:dyDescent="0.35">
      <c r="A650" s="3"/>
    </row>
    <row r="651" spans="1:1" ht="15.5" x14ac:dyDescent="0.35">
      <c r="A651" s="3"/>
    </row>
    <row r="652" spans="1:1" ht="15.5" x14ac:dyDescent="0.35">
      <c r="A652" s="3"/>
    </row>
    <row r="653" spans="1:1" ht="15.5" x14ac:dyDescent="0.35">
      <c r="A653" s="3"/>
    </row>
    <row r="654" spans="1:1" ht="15.5" x14ac:dyDescent="0.35">
      <c r="A654" s="3"/>
    </row>
    <row r="655" spans="1:1" ht="15.5" x14ac:dyDescent="0.35">
      <c r="A655" s="3"/>
    </row>
    <row r="656" spans="1:1" ht="15.5" x14ac:dyDescent="0.35">
      <c r="A656" s="3"/>
    </row>
    <row r="657" spans="1:1" ht="15.5" x14ac:dyDescent="0.35">
      <c r="A657" s="3"/>
    </row>
    <row r="658" spans="1:1" ht="15.5" x14ac:dyDescent="0.35">
      <c r="A658" s="3"/>
    </row>
    <row r="659" spans="1:1" ht="15.5" x14ac:dyDescent="0.35">
      <c r="A659" s="3"/>
    </row>
    <row r="660" spans="1:1" ht="15.5" x14ac:dyDescent="0.35">
      <c r="A660" s="3"/>
    </row>
    <row r="661" spans="1:1" ht="15.5" x14ac:dyDescent="0.35">
      <c r="A661" s="3"/>
    </row>
    <row r="662" spans="1:1" ht="15.5" x14ac:dyDescent="0.35">
      <c r="A662" s="3"/>
    </row>
    <row r="663" spans="1:1" ht="15.5" x14ac:dyDescent="0.35">
      <c r="A663" s="3"/>
    </row>
    <row r="664" spans="1:1" ht="15.5" x14ac:dyDescent="0.35">
      <c r="A664" s="3"/>
    </row>
    <row r="665" spans="1:1" ht="15.5" x14ac:dyDescent="0.35">
      <c r="A665" s="3"/>
    </row>
    <row r="666" spans="1:1" ht="15.5" x14ac:dyDescent="0.35">
      <c r="A666" s="3"/>
    </row>
    <row r="667" spans="1:1" ht="15.5" x14ac:dyDescent="0.35">
      <c r="A667" s="3"/>
    </row>
    <row r="668" spans="1:1" ht="15.5" x14ac:dyDescent="0.35">
      <c r="A668" s="3"/>
    </row>
    <row r="669" spans="1:1" ht="15.5" x14ac:dyDescent="0.35">
      <c r="A669" s="3"/>
    </row>
    <row r="670" spans="1:1" ht="15.5" x14ac:dyDescent="0.35">
      <c r="A670" s="3"/>
    </row>
    <row r="671" spans="1:1" ht="15.5" x14ac:dyDescent="0.35">
      <c r="A671" s="3"/>
    </row>
    <row r="672" spans="1:1" ht="15.5" x14ac:dyDescent="0.35">
      <c r="A672" s="3"/>
    </row>
    <row r="673" spans="1:1" ht="15.5" x14ac:dyDescent="0.35">
      <c r="A673" s="3"/>
    </row>
    <row r="674" spans="1:1" ht="15.5" x14ac:dyDescent="0.35">
      <c r="A674" s="3"/>
    </row>
    <row r="675" spans="1:1" ht="15.5" x14ac:dyDescent="0.35">
      <c r="A675" s="3"/>
    </row>
    <row r="676" spans="1:1" ht="15.5" x14ac:dyDescent="0.35">
      <c r="A676" s="3"/>
    </row>
    <row r="677" spans="1:1" ht="15.5" x14ac:dyDescent="0.35">
      <c r="A677" s="3"/>
    </row>
    <row r="678" spans="1:1" ht="15.5" x14ac:dyDescent="0.35">
      <c r="A678" s="3"/>
    </row>
    <row r="679" spans="1:1" ht="15.5" x14ac:dyDescent="0.35">
      <c r="A679" s="3"/>
    </row>
    <row r="680" spans="1:1" ht="15.5" x14ac:dyDescent="0.35">
      <c r="A680" s="3"/>
    </row>
    <row r="681" spans="1:1" ht="15.5" x14ac:dyDescent="0.35">
      <c r="A681" s="3"/>
    </row>
    <row r="682" spans="1:1" ht="15.5" x14ac:dyDescent="0.35">
      <c r="A682" s="3"/>
    </row>
    <row r="683" spans="1:1" ht="15.5" x14ac:dyDescent="0.35">
      <c r="A683" s="3"/>
    </row>
    <row r="684" spans="1:1" ht="15.5" x14ac:dyDescent="0.35">
      <c r="A684" s="3"/>
    </row>
    <row r="685" spans="1:1" ht="15.5" x14ac:dyDescent="0.35">
      <c r="A685" s="3"/>
    </row>
    <row r="686" spans="1:1" ht="15.5" x14ac:dyDescent="0.35">
      <c r="A686" s="3"/>
    </row>
    <row r="687" spans="1:1" ht="15.5" x14ac:dyDescent="0.35">
      <c r="A687" s="3"/>
    </row>
    <row r="688" spans="1:1" ht="15.5" x14ac:dyDescent="0.35">
      <c r="A688" s="3"/>
    </row>
    <row r="689" spans="1:1" ht="15.5" x14ac:dyDescent="0.35">
      <c r="A689" s="3"/>
    </row>
    <row r="690" spans="1:1" ht="15.5" x14ac:dyDescent="0.35">
      <c r="A690" s="3"/>
    </row>
    <row r="691" spans="1:1" ht="15.5" x14ac:dyDescent="0.35">
      <c r="A691" s="3"/>
    </row>
    <row r="692" spans="1:1" ht="15.5" x14ac:dyDescent="0.35">
      <c r="A692" s="3"/>
    </row>
    <row r="693" spans="1:1" ht="15.5" x14ac:dyDescent="0.35">
      <c r="A693" s="3"/>
    </row>
    <row r="694" spans="1:1" ht="15.5" x14ac:dyDescent="0.35">
      <c r="A694" s="3"/>
    </row>
    <row r="695" spans="1:1" ht="15.5" x14ac:dyDescent="0.35">
      <c r="A695" s="3"/>
    </row>
    <row r="696" spans="1:1" ht="15.5" x14ac:dyDescent="0.35">
      <c r="A696" s="3"/>
    </row>
    <row r="697" spans="1:1" ht="15.5" x14ac:dyDescent="0.35">
      <c r="A697" s="3"/>
    </row>
    <row r="698" spans="1:1" ht="15.5" x14ac:dyDescent="0.35">
      <c r="A698" s="3"/>
    </row>
    <row r="699" spans="1:1" ht="15.5" x14ac:dyDescent="0.35">
      <c r="A699" s="3"/>
    </row>
    <row r="700" spans="1:1" ht="15.5" x14ac:dyDescent="0.35">
      <c r="A700" s="3"/>
    </row>
    <row r="701" spans="1:1" ht="15.5" x14ac:dyDescent="0.35">
      <c r="A701" s="3"/>
    </row>
    <row r="702" spans="1:1" ht="15.5" x14ac:dyDescent="0.35">
      <c r="A702" s="3"/>
    </row>
    <row r="703" spans="1:1" ht="15.5" x14ac:dyDescent="0.35">
      <c r="A703" s="3"/>
    </row>
    <row r="704" spans="1:1" ht="15.5" x14ac:dyDescent="0.35">
      <c r="A704" s="3"/>
    </row>
    <row r="705" spans="1:1" ht="15.5" x14ac:dyDescent="0.35">
      <c r="A705" s="3"/>
    </row>
    <row r="706" spans="1:1" ht="15.5" x14ac:dyDescent="0.35">
      <c r="A706" s="3"/>
    </row>
    <row r="707" spans="1:1" ht="15.5" x14ac:dyDescent="0.35">
      <c r="A707" s="3"/>
    </row>
    <row r="708" spans="1:1" ht="15.5" x14ac:dyDescent="0.35">
      <c r="A708" s="3"/>
    </row>
    <row r="709" spans="1:1" ht="15.5" x14ac:dyDescent="0.35">
      <c r="A709" s="3"/>
    </row>
    <row r="710" spans="1:1" ht="15.5" x14ac:dyDescent="0.35">
      <c r="A710" s="3"/>
    </row>
    <row r="711" spans="1:1" ht="15.5" x14ac:dyDescent="0.35">
      <c r="A711" s="3"/>
    </row>
    <row r="712" spans="1:1" ht="15.5" x14ac:dyDescent="0.35">
      <c r="A712" s="3"/>
    </row>
    <row r="713" spans="1:1" ht="15.5" x14ac:dyDescent="0.35">
      <c r="A713" s="3"/>
    </row>
    <row r="714" spans="1:1" ht="15.5" x14ac:dyDescent="0.35">
      <c r="A714" s="3"/>
    </row>
    <row r="715" spans="1:1" ht="15.5" x14ac:dyDescent="0.35">
      <c r="A715" s="3"/>
    </row>
    <row r="716" spans="1:1" ht="15.5" x14ac:dyDescent="0.35">
      <c r="A716" s="3"/>
    </row>
    <row r="717" spans="1:1" ht="15.5" x14ac:dyDescent="0.35">
      <c r="A717" s="3"/>
    </row>
    <row r="718" spans="1:1" ht="15.5" x14ac:dyDescent="0.35">
      <c r="A718" s="3"/>
    </row>
    <row r="719" spans="1:1" ht="15.5" x14ac:dyDescent="0.35">
      <c r="A719" s="3"/>
    </row>
    <row r="720" spans="1:1" ht="15.5" x14ac:dyDescent="0.35">
      <c r="A720" s="3"/>
    </row>
    <row r="721" spans="1:1" ht="15.5" x14ac:dyDescent="0.35">
      <c r="A721" s="3"/>
    </row>
    <row r="722" spans="1:1" ht="15.5" x14ac:dyDescent="0.35">
      <c r="A722" s="3"/>
    </row>
    <row r="723" spans="1:1" ht="15.5" x14ac:dyDescent="0.35">
      <c r="A723" s="3"/>
    </row>
    <row r="724" spans="1:1" ht="15.5" x14ac:dyDescent="0.35">
      <c r="A724" s="3"/>
    </row>
    <row r="725" spans="1:1" ht="15.5" x14ac:dyDescent="0.35">
      <c r="A725" s="3"/>
    </row>
    <row r="726" spans="1:1" ht="15.5" x14ac:dyDescent="0.35">
      <c r="A726" s="3"/>
    </row>
    <row r="727" spans="1:1" ht="15.5" x14ac:dyDescent="0.35">
      <c r="A727" s="3"/>
    </row>
    <row r="728" spans="1:1" ht="15.5" x14ac:dyDescent="0.35">
      <c r="A728" s="3"/>
    </row>
    <row r="729" spans="1:1" ht="15.5" x14ac:dyDescent="0.35">
      <c r="A729" s="3"/>
    </row>
    <row r="730" spans="1:1" ht="15.5" x14ac:dyDescent="0.35">
      <c r="A730" s="3"/>
    </row>
    <row r="731" spans="1:1" ht="15.5" x14ac:dyDescent="0.35">
      <c r="A731" s="3"/>
    </row>
    <row r="732" spans="1:1" ht="15.5" x14ac:dyDescent="0.35">
      <c r="A732" s="3"/>
    </row>
    <row r="733" spans="1:1" ht="15.5" x14ac:dyDescent="0.35">
      <c r="A733" s="3"/>
    </row>
    <row r="734" spans="1:1" ht="15.5" x14ac:dyDescent="0.35">
      <c r="A734" s="3"/>
    </row>
    <row r="735" spans="1:1" ht="15.5" x14ac:dyDescent="0.35">
      <c r="A735" s="3"/>
    </row>
    <row r="736" spans="1:1" ht="15.5" x14ac:dyDescent="0.35">
      <c r="A736" s="3"/>
    </row>
    <row r="737" spans="1:1" ht="15.5" x14ac:dyDescent="0.35">
      <c r="A737" s="3"/>
    </row>
    <row r="738" spans="1:1" ht="15.5" x14ac:dyDescent="0.35">
      <c r="A738" s="3"/>
    </row>
    <row r="739" spans="1:1" ht="15.5" x14ac:dyDescent="0.35">
      <c r="A739" s="3"/>
    </row>
    <row r="740" spans="1:1" ht="15.5" x14ac:dyDescent="0.35">
      <c r="A740" s="3"/>
    </row>
    <row r="741" spans="1:1" ht="15.5" x14ac:dyDescent="0.35">
      <c r="A741" s="3"/>
    </row>
    <row r="742" spans="1:1" ht="15.5" x14ac:dyDescent="0.35">
      <c r="A742" s="3"/>
    </row>
    <row r="743" spans="1:1" ht="15.5" x14ac:dyDescent="0.35">
      <c r="A743" s="3"/>
    </row>
    <row r="744" spans="1:1" ht="15.5" x14ac:dyDescent="0.35">
      <c r="A744" s="3"/>
    </row>
    <row r="745" spans="1:1" ht="15.5" x14ac:dyDescent="0.35">
      <c r="A745" s="3"/>
    </row>
    <row r="746" spans="1:1" ht="15.5" x14ac:dyDescent="0.35">
      <c r="A746" s="3"/>
    </row>
    <row r="747" spans="1:1" ht="15.5" x14ac:dyDescent="0.35">
      <c r="A747" s="3"/>
    </row>
    <row r="748" spans="1:1" ht="15.5" x14ac:dyDescent="0.35">
      <c r="A748" s="3"/>
    </row>
    <row r="749" spans="1:1" ht="15.5" x14ac:dyDescent="0.35">
      <c r="A749" s="3"/>
    </row>
    <row r="750" spans="1:1" ht="15.5" x14ac:dyDescent="0.35">
      <c r="A750" s="3"/>
    </row>
    <row r="751" spans="1:1" ht="15.5" x14ac:dyDescent="0.35">
      <c r="A751" s="3"/>
    </row>
    <row r="752" spans="1:1" ht="15.5" x14ac:dyDescent="0.35">
      <c r="A752" s="3"/>
    </row>
    <row r="753" spans="1:1" ht="15.5" x14ac:dyDescent="0.35">
      <c r="A753" s="3"/>
    </row>
    <row r="754" spans="1:1" ht="15.5" x14ac:dyDescent="0.35">
      <c r="A754" s="3"/>
    </row>
    <row r="755" spans="1:1" ht="15.5" x14ac:dyDescent="0.35">
      <c r="A755" s="3"/>
    </row>
    <row r="756" spans="1:1" ht="15.5" x14ac:dyDescent="0.35">
      <c r="A756" s="3"/>
    </row>
    <row r="757" spans="1:1" ht="15.5" x14ac:dyDescent="0.35">
      <c r="A757" s="3"/>
    </row>
    <row r="758" spans="1:1" ht="15.5" x14ac:dyDescent="0.35">
      <c r="A758" s="3"/>
    </row>
    <row r="759" spans="1:1" ht="15.5" x14ac:dyDescent="0.35">
      <c r="A759" s="3"/>
    </row>
    <row r="760" spans="1:1" ht="15.5" x14ac:dyDescent="0.35">
      <c r="A760" s="3"/>
    </row>
    <row r="761" spans="1:1" ht="15.5" x14ac:dyDescent="0.35">
      <c r="A761" s="3"/>
    </row>
    <row r="762" spans="1:1" ht="15.5" x14ac:dyDescent="0.35">
      <c r="A762" s="3"/>
    </row>
    <row r="763" spans="1:1" ht="15.5" x14ac:dyDescent="0.35">
      <c r="A763" s="3"/>
    </row>
    <row r="764" spans="1:1" ht="15.5" x14ac:dyDescent="0.35">
      <c r="A764" s="3"/>
    </row>
    <row r="765" spans="1:1" ht="15.5" x14ac:dyDescent="0.35">
      <c r="A765" s="3"/>
    </row>
    <row r="766" spans="1:1" ht="15.5" x14ac:dyDescent="0.35">
      <c r="A766" s="3"/>
    </row>
    <row r="767" spans="1:1" ht="15.5" x14ac:dyDescent="0.35">
      <c r="A767" s="3"/>
    </row>
    <row r="768" spans="1:1" ht="15.5" x14ac:dyDescent="0.35">
      <c r="A768" s="3"/>
    </row>
    <row r="769" spans="1:1" ht="15.5" x14ac:dyDescent="0.35">
      <c r="A769" s="3"/>
    </row>
    <row r="770" spans="1:1" ht="15.5" x14ac:dyDescent="0.35">
      <c r="A770" s="3"/>
    </row>
    <row r="771" spans="1:1" ht="15.5" x14ac:dyDescent="0.35">
      <c r="A771" s="3"/>
    </row>
    <row r="772" spans="1:1" ht="15.5" x14ac:dyDescent="0.35">
      <c r="A772" s="3"/>
    </row>
    <row r="773" spans="1:1" ht="15.5" x14ac:dyDescent="0.35">
      <c r="A773" s="3"/>
    </row>
    <row r="774" spans="1:1" ht="15.5" x14ac:dyDescent="0.35">
      <c r="A774" s="3"/>
    </row>
    <row r="775" spans="1:1" ht="15.5" x14ac:dyDescent="0.35">
      <c r="A775" s="3"/>
    </row>
    <row r="776" spans="1:1" ht="15.5" x14ac:dyDescent="0.35">
      <c r="A776" s="3"/>
    </row>
    <row r="777" spans="1:1" ht="15.5" x14ac:dyDescent="0.35">
      <c r="A777" s="3"/>
    </row>
    <row r="778" spans="1:1" ht="15.5" x14ac:dyDescent="0.35">
      <c r="A778" s="3"/>
    </row>
    <row r="779" spans="1:1" ht="15.5" x14ac:dyDescent="0.35">
      <c r="A779" s="3"/>
    </row>
    <row r="780" spans="1:1" ht="15.5" x14ac:dyDescent="0.35">
      <c r="A780" s="3"/>
    </row>
    <row r="781" spans="1:1" ht="15.5" x14ac:dyDescent="0.35">
      <c r="A781" s="3"/>
    </row>
    <row r="782" spans="1:1" ht="15.5" x14ac:dyDescent="0.35">
      <c r="A782" s="3"/>
    </row>
    <row r="783" spans="1:1" ht="15.5" x14ac:dyDescent="0.35">
      <c r="A783" s="3"/>
    </row>
    <row r="784" spans="1:1" ht="15.5" x14ac:dyDescent="0.35">
      <c r="A784" s="3"/>
    </row>
    <row r="785" spans="1:1" ht="15.5" x14ac:dyDescent="0.35">
      <c r="A785" s="3"/>
    </row>
    <row r="786" spans="1:1" ht="15.5" x14ac:dyDescent="0.35">
      <c r="A786" s="3"/>
    </row>
    <row r="787" spans="1:1" ht="15.5" x14ac:dyDescent="0.35">
      <c r="A787" s="3"/>
    </row>
    <row r="788" spans="1:1" ht="15.5" x14ac:dyDescent="0.35">
      <c r="A788" s="3"/>
    </row>
    <row r="789" spans="1:1" ht="15.5" x14ac:dyDescent="0.35">
      <c r="A789" s="3"/>
    </row>
    <row r="790" spans="1:1" ht="15.5" x14ac:dyDescent="0.35">
      <c r="A790" s="3"/>
    </row>
    <row r="791" spans="1:1" ht="15.5" x14ac:dyDescent="0.35">
      <c r="A791" s="3"/>
    </row>
    <row r="792" spans="1:1" ht="15.5" x14ac:dyDescent="0.35">
      <c r="A792" s="3"/>
    </row>
    <row r="793" spans="1:1" ht="15.5" x14ac:dyDescent="0.35">
      <c r="A793" s="3"/>
    </row>
    <row r="794" spans="1:1" ht="15.5" x14ac:dyDescent="0.35">
      <c r="A794" s="3"/>
    </row>
    <row r="795" spans="1:1" ht="15.5" x14ac:dyDescent="0.35">
      <c r="A795" s="3"/>
    </row>
    <row r="796" spans="1:1" ht="15.5" x14ac:dyDescent="0.35">
      <c r="A796" s="3"/>
    </row>
    <row r="797" spans="1:1" ht="15.5" x14ac:dyDescent="0.35">
      <c r="A797" s="3"/>
    </row>
    <row r="798" spans="1:1" ht="15.5" x14ac:dyDescent="0.35">
      <c r="A798" s="3"/>
    </row>
    <row r="799" spans="1:1" ht="15.5" x14ac:dyDescent="0.35">
      <c r="A799" s="3"/>
    </row>
    <row r="800" spans="1:1" ht="15.5" x14ac:dyDescent="0.35">
      <c r="A800" s="3"/>
    </row>
    <row r="801" spans="1:1" ht="15.5" x14ac:dyDescent="0.35">
      <c r="A801" s="3"/>
    </row>
    <row r="802" spans="1:1" ht="15.5" x14ac:dyDescent="0.35">
      <c r="A802" s="3"/>
    </row>
    <row r="803" spans="1:1" ht="15.5" x14ac:dyDescent="0.35">
      <c r="A803" s="3"/>
    </row>
    <row r="804" spans="1:1" ht="15.5" x14ac:dyDescent="0.35">
      <c r="A804" s="3"/>
    </row>
    <row r="805" spans="1:1" ht="15.5" x14ac:dyDescent="0.35">
      <c r="A805" s="3"/>
    </row>
    <row r="806" spans="1:1" ht="15.5" x14ac:dyDescent="0.35">
      <c r="A806" s="3"/>
    </row>
    <row r="807" spans="1:1" ht="15.5" x14ac:dyDescent="0.35">
      <c r="A807" s="3"/>
    </row>
    <row r="808" spans="1:1" ht="15.5" x14ac:dyDescent="0.35">
      <c r="A808" s="3"/>
    </row>
    <row r="809" spans="1:1" ht="15.5" x14ac:dyDescent="0.35">
      <c r="A809" s="3"/>
    </row>
    <row r="810" spans="1:1" ht="15.5" x14ac:dyDescent="0.35">
      <c r="A810" s="3"/>
    </row>
    <row r="811" spans="1:1" ht="15.5" x14ac:dyDescent="0.35">
      <c r="A811" s="3"/>
    </row>
    <row r="812" spans="1:1" ht="15.5" x14ac:dyDescent="0.35">
      <c r="A812" s="3"/>
    </row>
    <row r="813" spans="1:1" ht="15.5" x14ac:dyDescent="0.35">
      <c r="A813" s="3"/>
    </row>
    <row r="814" spans="1:1" ht="15.5" x14ac:dyDescent="0.35">
      <c r="A814" s="3"/>
    </row>
    <row r="815" spans="1:1" ht="15.5" x14ac:dyDescent="0.35">
      <c r="A815" s="3"/>
    </row>
    <row r="816" spans="1:1" ht="15.5" x14ac:dyDescent="0.35">
      <c r="A816" s="3"/>
    </row>
    <row r="817" spans="1:1" ht="15.5" x14ac:dyDescent="0.35">
      <c r="A817" s="3"/>
    </row>
    <row r="818" spans="1:1" ht="15.5" x14ac:dyDescent="0.35">
      <c r="A818" s="3"/>
    </row>
    <row r="819" spans="1:1" ht="15.5" x14ac:dyDescent="0.35">
      <c r="A819" s="3"/>
    </row>
    <row r="820" spans="1:1" ht="15.5" x14ac:dyDescent="0.35">
      <c r="A820" s="3"/>
    </row>
    <row r="821" spans="1:1" ht="15.5" x14ac:dyDescent="0.35">
      <c r="A821" s="3"/>
    </row>
    <row r="822" spans="1:1" ht="15.5" x14ac:dyDescent="0.35">
      <c r="A822" s="3"/>
    </row>
    <row r="823" spans="1:1" ht="15.5" x14ac:dyDescent="0.35">
      <c r="A823" s="3"/>
    </row>
    <row r="824" spans="1:1" ht="15.5" x14ac:dyDescent="0.35">
      <c r="A824" s="3"/>
    </row>
    <row r="825" spans="1:1" ht="15.5" x14ac:dyDescent="0.35">
      <c r="A825" s="3"/>
    </row>
    <row r="826" spans="1:1" ht="15.5" x14ac:dyDescent="0.35">
      <c r="A826" s="3"/>
    </row>
    <row r="827" spans="1:1" ht="15.5" x14ac:dyDescent="0.35">
      <c r="A827" s="3"/>
    </row>
    <row r="828" spans="1:1" ht="15.5" x14ac:dyDescent="0.35">
      <c r="A828" s="3"/>
    </row>
    <row r="829" spans="1:1" ht="15.5" x14ac:dyDescent="0.35">
      <c r="A829" s="3"/>
    </row>
    <row r="830" spans="1:1" ht="15.5" x14ac:dyDescent="0.35">
      <c r="A830" s="3"/>
    </row>
    <row r="831" spans="1:1" ht="15.5" x14ac:dyDescent="0.35">
      <c r="A831" s="3"/>
    </row>
    <row r="832" spans="1:1" ht="15.5" x14ac:dyDescent="0.35">
      <c r="A832" s="3"/>
    </row>
    <row r="833" spans="1:1" ht="15.5" x14ac:dyDescent="0.35">
      <c r="A833" s="3"/>
    </row>
    <row r="834" spans="1:1" ht="15.5" x14ac:dyDescent="0.35">
      <c r="A834" s="3"/>
    </row>
    <row r="835" spans="1:1" ht="15.5" x14ac:dyDescent="0.35">
      <c r="A835" s="3"/>
    </row>
    <row r="836" spans="1:1" ht="15.5" x14ac:dyDescent="0.35">
      <c r="A836" s="3"/>
    </row>
    <row r="837" spans="1:1" ht="15.5" x14ac:dyDescent="0.35">
      <c r="A837" s="3"/>
    </row>
    <row r="838" spans="1:1" ht="15.5" x14ac:dyDescent="0.35">
      <c r="A838" s="3"/>
    </row>
    <row r="839" spans="1:1" ht="15.5" x14ac:dyDescent="0.35">
      <c r="A839" s="3"/>
    </row>
    <row r="840" spans="1:1" ht="15.5" x14ac:dyDescent="0.35">
      <c r="A840" s="3"/>
    </row>
    <row r="841" spans="1:1" ht="15.5" x14ac:dyDescent="0.35">
      <c r="A841" s="3"/>
    </row>
    <row r="842" spans="1:1" ht="15.5" x14ac:dyDescent="0.35">
      <c r="A842" s="3"/>
    </row>
    <row r="843" spans="1:1" ht="15.5" x14ac:dyDescent="0.35">
      <c r="A843" s="3"/>
    </row>
    <row r="844" spans="1:1" ht="15.5" x14ac:dyDescent="0.35">
      <c r="A844" s="3"/>
    </row>
    <row r="845" spans="1:1" ht="15.5" x14ac:dyDescent="0.35">
      <c r="A845" s="3"/>
    </row>
    <row r="846" spans="1:1" ht="15.5" x14ac:dyDescent="0.35">
      <c r="A846" s="3"/>
    </row>
    <row r="847" spans="1:1" ht="15.5" x14ac:dyDescent="0.35">
      <c r="A847" s="3"/>
    </row>
    <row r="848" spans="1:1" ht="15.5" x14ac:dyDescent="0.35">
      <c r="A848" s="3"/>
    </row>
    <row r="849" spans="1:1" ht="15.5" x14ac:dyDescent="0.35">
      <c r="A849" s="3"/>
    </row>
    <row r="850" spans="1:1" ht="15.5" x14ac:dyDescent="0.35">
      <c r="A850" s="3"/>
    </row>
    <row r="851" spans="1:1" ht="15.5" x14ac:dyDescent="0.35">
      <c r="A851" s="3"/>
    </row>
    <row r="852" spans="1:1" ht="15.5" x14ac:dyDescent="0.35">
      <c r="A852" s="3"/>
    </row>
    <row r="853" spans="1:1" ht="15.5" x14ac:dyDescent="0.35">
      <c r="A853" s="3"/>
    </row>
    <row r="854" spans="1:1" ht="15.5" x14ac:dyDescent="0.35">
      <c r="A854" s="3"/>
    </row>
    <row r="855" spans="1:1" ht="15.5" x14ac:dyDescent="0.35">
      <c r="A855" s="3"/>
    </row>
    <row r="856" spans="1:1" ht="15.5" x14ac:dyDescent="0.35">
      <c r="A856" s="3"/>
    </row>
    <row r="857" spans="1:1" ht="15.5" x14ac:dyDescent="0.35">
      <c r="A857" s="3"/>
    </row>
    <row r="858" spans="1:1" ht="15.5" x14ac:dyDescent="0.35">
      <c r="A858" s="3"/>
    </row>
    <row r="859" spans="1:1" ht="15.5" x14ac:dyDescent="0.35">
      <c r="A859" s="3"/>
    </row>
    <row r="860" spans="1:1" ht="15.5" x14ac:dyDescent="0.35">
      <c r="A860" s="3"/>
    </row>
    <row r="861" spans="1:1" ht="15.5" x14ac:dyDescent="0.35">
      <c r="A861" s="3"/>
    </row>
    <row r="862" spans="1:1" ht="15.5" x14ac:dyDescent="0.35">
      <c r="A862" s="3"/>
    </row>
    <row r="863" spans="1:1" ht="15.5" x14ac:dyDescent="0.35">
      <c r="A863" s="3"/>
    </row>
    <row r="864" spans="1:1" ht="15.5" x14ac:dyDescent="0.35">
      <c r="A864" s="3"/>
    </row>
    <row r="865" spans="1:1" ht="15.5" x14ac:dyDescent="0.35">
      <c r="A865" s="3"/>
    </row>
    <row r="866" spans="1:1" ht="15.5" x14ac:dyDescent="0.35">
      <c r="A866" s="3"/>
    </row>
    <row r="867" spans="1:1" ht="15.5" x14ac:dyDescent="0.35">
      <c r="A867" s="3"/>
    </row>
    <row r="868" spans="1:1" ht="15.5" x14ac:dyDescent="0.35">
      <c r="A868" s="3"/>
    </row>
    <row r="869" spans="1:1" ht="15.5" x14ac:dyDescent="0.35">
      <c r="A869" s="3"/>
    </row>
    <row r="870" spans="1:1" ht="15.5" x14ac:dyDescent="0.35">
      <c r="A870" s="3"/>
    </row>
    <row r="871" spans="1:1" ht="15.5" x14ac:dyDescent="0.35">
      <c r="A871" s="3"/>
    </row>
    <row r="872" spans="1:1" ht="15.5" x14ac:dyDescent="0.35">
      <c r="A872" s="3"/>
    </row>
    <row r="873" spans="1:1" ht="15.5" x14ac:dyDescent="0.35">
      <c r="A873" s="3"/>
    </row>
    <row r="874" spans="1:1" ht="15.5" x14ac:dyDescent="0.35">
      <c r="A874" s="3"/>
    </row>
    <row r="875" spans="1:1" ht="15.5" x14ac:dyDescent="0.35">
      <c r="A875" s="3"/>
    </row>
    <row r="876" spans="1:1" ht="15.5" x14ac:dyDescent="0.35">
      <c r="A876" s="3"/>
    </row>
    <row r="877" spans="1:1" ht="15.5" x14ac:dyDescent="0.35">
      <c r="A877" s="3"/>
    </row>
    <row r="878" spans="1:1" ht="15.5" x14ac:dyDescent="0.35">
      <c r="A878" s="3"/>
    </row>
    <row r="879" spans="1:1" ht="15.5" x14ac:dyDescent="0.35">
      <c r="A879" s="3"/>
    </row>
    <row r="880" spans="1:1" ht="15.5" x14ac:dyDescent="0.35">
      <c r="A880" s="3"/>
    </row>
    <row r="881" spans="1:1" ht="15.5" x14ac:dyDescent="0.35">
      <c r="A881" s="3"/>
    </row>
    <row r="882" spans="1:1" ht="15.5" x14ac:dyDescent="0.35">
      <c r="A882" s="3"/>
    </row>
    <row r="883" spans="1:1" ht="15.5" x14ac:dyDescent="0.35">
      <c r="A883" s="3"/>
    </row>
    <row r="884" spans="1:1" ht="15.5" x14ac:dyDescent="0.35">
      <c r="A884" s="3"/>
    </row>
    <row r="885" spans="1:1" ht="15.5" x14ac:dyDescent="0.35">
      <c r="A885" s="3"/>
    </row>
    <row r="886" spans="1:1" ht="15.5" x14ac:dyDescent="0.35">
      <c r="A886" s="3"/>
    </row>
    <row r="887" spans="1:1" ht="15.5" x14ac:dyDescent="0.35">
      <c r="A887" s="3"/>
    </row>
    <row r="888" spans="1:1" ht="15.5" x14ac:dyDescent="0.35">
      <c r="A888" s="3"/>
    </row>
    <row r="889" spans="1:1" ht="15.5" x14ac:dyDescent="0.35">
      <c r="A889" s="3"/>
    </row>
    <row r="890" spans="1:1" ht="15.5" x14ac:dyDescent="0.35">
      <c r="A890" s="3"/>
    </row>
    <row r="891" spans="1:1" ht="15.5" x14ac:dyDescent="0.35">
      <c r="A891" s="3"/>
    </row>
    <row r="892" spans="1:1" ht="15.5" x14ac:dyDescent="0.35">
      <c r="A892" s="3"/>
    </row>
    <row r="893" spans="1:1" ht="15.5" x14ac:dyDescent="0.35">
      <c r="A893" s="3"/>
    </row>
    <row r="894" spans="1:1" ht="15.5" x14ac:dyDescent="0.35">
      <c r="A894" s="3"/>
    </row>
    <row r="895" spans="1:1" ht="15.5" x14ac:dyDescent="0.35">
      <c r="A895" s="3"/>
    </row>
    <row r="896" spans="1:1" ht="15.5" x14ac:dyDescent="0.35">
      <c r="A896" s="3"/>
    </row>
    <row r="897" spans="1:1" ht="15.5" x14ac:dyDescent="0.35">
      <c r="A897" s="3"/>
    </row>
    <row r="898" spans="1:1" ht="15.5" x14ac:dyDescent="0.35">
      <c r="A898" s="3"/>
    </row>
    <row r="899" spans="1:1" ht="15.5" x14ac:dyDescent="0.35">
      <c r="A899" s="3"/>
    </row>
    <row r="900" spans="1:1" ht="15.5" x14ac:dyDescent="0.35">
      <c r="A900" s="3"/>
    </row>
    <row r="901" spans="1:1" ht="15.5" x14ac:dyDescent="0.35">
      <c r="A901" s="3"/>
    </row>
    <row r="902" spans="1:1" ht="15.5" x14ac:dyDescent="0.35">
      <c r="A902" s="3"/>
    </row>
    <row r="903" spans="1:1" ht="15.5" x14ac:dyDescent="0.35">
      <c r="A903" s="3"/>
    </row>
    <row r="904" spans="1:1" ht="15.5" x14ac:dyDescent="0.35">
      <c r="A904" s="3"/>
    </row>
    <row r="905" spans="1:1" ht="15.5" x14ac:dyDescent="0.35">
      <c r="A905" s="3"/>
    </row>
    <row r="906" spans="1:1" ht="15.5" x14ac:dyDescent="0.35">
      <c r="A906" s="3"/>
    </row>
    <row r="907" spans="1:1" ht="15.5" x14ac:dyDescent="0.35">
      <c r="A907" s="3"/>
    </row>
    <row r="908" spans="1:1" ht="15.5" x14ac:dyDescent="0.35">
      <c r="A908" s="3"/>
    </row>
    <row r="909" spans="1:1" ht="15.5" x14ac:dyDescent="0.35">
      <c r="A909" s="3"/>
    </row>
    <row r="910" spans="1:1" ht="15.5" x14ac:dyDescent="0.35">
      <c r="A910" s="3"/>
    </row>
    <row r="911" spans="1:1" ht="15.5" x14ac:dyDescent="0.35">
      <c r="A911" s="3"/>
    </row>
    <row r="912" spans="1:1" ht="15.5" x14ac:dyDescent="0.35">
      <c r="A912" s="3"/>
    </row>
    <row r="913" spans="1:1" ht="15.5" x14ac:dyDescent="0.35">
      <c r="A913" s="3"/>
    </row>
    <row r="914" spans="1:1" ht="15.5" x14ac:dyDescent="0.35">
      <c r="A914" s="3"/>
    </row>
    <row r="915" spans="1:1" ht="15.5" x14ac:dyDescent="0.35">
      <c r="A915" s="3"/>
    </row>
    <row r="916" spans="1:1" ht="15.5" x14ac:dyDescent="0.35">
      <c r="A916" s="3"/>
    </row>
    <row r="917" spans="1:1" ht="15.5" x14ac:dyDescent="0.35">
      <c r="A917" s="3"/>
    </row>
    <row r="918" spans="1:1" ht="15.5" x14ac:dyDescent="0.35">
      <c r="A918" s="3"/>
    </row>
    <row r="919" spans="1:1" ht="15.5" x14ac:dyDescent="0.35">
      <c r="A919" s="3"/>
    </row>
    <row r="920" spans="1:1" ht="15.5" x14ac:dyDescent="0.35">
      <c r="A920" s="3"/>
    </row>
    <row r="921" spans="1:1" ht="15.5" x14ac:dyDescent="0.35">
      <c r="A921" s="3"/>
    </row>
    <row r="922" spans="1:1" ht="15.5" x14ac:dyDescent="0.35">
      <c r="A922" s="3"/>
    </row>
    <row r="923" spans="1:1" ht="15.5" x14ac:dyDescent="0.35">
      <c r="A923" s="3"/>
    </row>
    <row r="924" spans="1:1" ht="15.5" x14ac:dyDescent="0.35">
      <c r="A924" s="3"/>
    </row>
    <row r="925" spans="1:1" ht="15.5" x14ac:dyDescent="0.35">
      <c r="A925" s="3"/>
    </row>
    <row r="926" spans="1:1" ht="15.5" x14ac:dyDescent="0.35">
      <c r="A926" s="3"/>
    </row>
    <row r="927" spans="1:1" ht="15.5" x14ac:dyDescent="0.35">
      <c r="A927" s="3"/>
    </row>
    <row r="928" spans="1:1" ht="15.5" x14ac:dyDescent="0.35">
      <c r="A928" s="3"/>
    </row>
    <row r="929" spans="1:1" ht="15.5" x14ac:dyDescent="0.35">
      <c r="A929" s="3"/>
    </row>
    <row r="930" spans="1:1" ht="15.5" x14ac:dyDescent="0.35">
      <c r="A930" s="3"/>
    </row>
    <row r="931" spans="1:1" ht="15.5" x14ac:dyDescent="0.35">
      <c r="A931" s="3"/>
    </row>
    <row r="932" spans="1:1" ht="15.5" x14ac:dyDescent="0.35">
      <c r="A932" s="3"/>
    </row>
    <row r="933" spans="1:1" ht="15.5" x14ac:dyDescent="0.35">
      <c r="A933" s="3"/>
    </row>
    <row r="934" spans="1:1" ht="15.5" x14ac:dyDescent="0.35">
      <c r="A934" s="3"/>
    </row>
    <row r="935" spans="1:1" ht="15.5" x14ac:dyDescent="0.35">
      <c r="A935" s="3"/>
    </row>
    <row r="936" spans="1:1" ht="15.5" x14ac:dyDescent="0.35">
      <c r="A936" s="3"/>
    </row>
    <row r="937" spans="1:1" ht="15.5" x14ac:dyDescent="0.35">
      <c r="A937" s="3"/>
    </row>
    <row r="938" spans="1:1" ht="15.5" x14ac:dyDescent="0.35">
      <c r="A938" s="3"/>
    </row>
    <row r="939" spans="1:1" ht="15.5" x14ac:dyDescent="0.35">
      <c r="A939" s="3"/>
    </row>
    <row r="940" spans="1:1" ht="15.5" x14ac:dyDescent="0.35">
      <c r="A940" s="3"/>
    </row>
    <row r="941" spans="1:1" ht="15.5" x14ac:dyDescent="0.35">
      <c r="A941" s="3"/>
    </row>
    <row r="942" spans="1:1" ht="15.5" x14ac:dyDescent="0.35">
      <c r="A942" s="3"/>
    </row>
    <row r="943" spans="1:1" ht="15.5" x14ac:dyDescent="0.35">
      <c r="A943" s="3"/>
    </row>
    <row r="944" spans="1:1" ht="15.5" x14ac:dyDescent="0.35">
      <c r="A944" s="3"/>
    </row>
    <row r="945" spans="1:1" ht="15.5" x14ac:dyDescent="0.35">
      <c r="A945" s="3"/>
    </row>
    <row r="946" spans="1:1" ht="15.5" x14ac:dyDescent="0.35">
      <c r="A946" s="3"/>
    </row>
    <row r="947" spans="1:1" ht="15.5" x14ac:dyDescent="0.35">
      <c r="A947" s="3"/>
    </row>
    <row r="948" spans="1:1" ht="15.5" x14ac:dyDescent="0.35">
      <c r="A948" s="3"/>
    </row>
    <row r="949" spans="1:1" ht="15.5" x14ac:dyDescent="0.35">
      <c r="A949" s="3"/>
    </row>
    <row r="950" spans="1:1" ht="15.5" x14ac:dyDescent="0.35">
      <c r="A950" s="3"/>
    </row>
    <row r="951" spans="1:1" ht="15.5" x14ac:dyDescent="0.35">
      <c r="A951" s="3"/>
    </row>
    <row r="952" spans="1:1" ht="15.5" x14ac:dyDescent="0.35">
      <c r="A952" s="3"/>
    </row>
    <row r="953" spans="1:1" ht="15.5" x14ac:dyDescent="0.35">
      <c r="A953" s="3"/>
    </row>
    <row r="954" spans="1:1" ht="15.5" x14ac:dyDescent="0.35">
      <c r="A954" s="3"/>
    </row>
    <row r="955" spans="1:1" ht="15.5" x14ac:dyDescent="0.35">
      <c r="A955" s="3"/>
    </row>
    <row r="956" spans="1:1" ht="15.5" x14ac:dyDescent="0.35">
      <c r="A956" s="3"/>
    </row>
    <row r="957" spans="1:1" ht="15.5" x14ac:dyDescent="0.35">
      <c r="A957" s="3"/>
    </row>
    <row r="958" spans="1:1" ht="15.5" x14ac:dyDescent="0.35">
      <c r="A958" s="3"/>
    </row>
    <row r="959" spans="1:1" ht="15.5" x14ac:dyDescent="0.35">
      <c r="A959" s="3"/>
    </row>
    <row r="960" spans="1:1" ht="15.5" x14ac:dyDescent="0.35">
      <c r="A960" s="3"/>
    </row>
    <row r="961" spans="1:1" ht="15.5" x14ac:dyDescent="0.35">
      <c r="A961" s="3"/>
    </row>
    <row r="962" spans="1:1" ht="15.5" x14ac:dyDescent="0.35">
      <c r="A962" s="3"/>
    </row>
    <row r="963" spans="1:1" ht="15.5" x14ac:dyDescent="0.35">
      <c r="A963" s="3"/>
    </row>
    <row r="964" spans="1:1" ht="15.5" x14ac:dyDescent="0.35">
      <c r="A964" s="3"/>
    </row>
    <row r="965" spans="1:1" ht="15.5" x14ac:dyDescent="0.35">
      <c r="A965" s="3"/>
    </row>
    <row r="966" spans="1:1" ht="15.5" x14ac:dyDescent="0.35">
      <c r="A966" s="3"/>
    </row>
    <row r="967" spans="1:1" ht="15.5" x14ac:dyDescent="0.35">
      <c r="A967" s="3"/>
    </row>
    <row r="968" spans="1:1" ht="15.5" x14ac:dyDescent="0.35">
      <c r="A968" s="3"/>
    </row>
    <row r="969" spans="1:1" ht="15.5" x14ac:dyDescent="0.35">
      <c r="A969" s="3"/>
    </row>
    <row r="970" spans="1:1" ht="15.5" x14ac:dyDescent="0.35">
      <c r="A970" s="3"/>
    </row>
    <row r="971" spans="1:1" ht="15.5" x14ac:dyDescent="0.35">
      <c r="A971" s="3"/>
    </row>
    <row r="972" spans="1:1" ht="15.5" x14ac:dyDescent="0.35">
      <c r="A972" s="3"/>
    </row>
    <row r="973" spans="1:1" ht="15.5" x14ac:dyDescent="0.35">
      <c r="A973" s="3"/>
    </row>
    <row r="974" spans="1:1" ht="15.5" x14ac:dyDescent="0.35">
      <c r="A974" s="3"/>
    </row>
    <row r="975" spans="1:1" ht="15.5" x14ac:dyDescent="0.35">
      <c r="A975" s="3"/>
    </row>
    <row r="976" spans="1:1" ht="15.5" x14ac:dyDescent="0.35">
      <c r="A976" s="3"/>
    </row>
    <row r="977" spans="1:1" ht="15.5" x14ac:dyDescent="0.35">
      <c r="A977" s="3"/>
    </row>
    <row r="978" spans="1:1" ht="15.5" x14ac:dyDescent="0.35">
      <c r="A978" s="3"/>
    </row>
    <row r="979" spans="1:1" ht="15.5" x14ac:dyDescent="0.35">
      <c r="A979" s="3"/>
    </row>
    <row r="980" spans="1:1" ht="15.5" x14ac:dyDescent="0.35">
      <c r="A980" s="3"/>
    </row>
    <row r="981" spans="1:1" ht="15.5" x14ac:dyDescent="0.35">
      <c r="A981" s="3"/>
    </row>
    <row r="982" spans="1:1" ht="15.5" x14ac:dyDescent="0.35">
      <c r="A982" s="3"/>
    </row>
    <row r="983" spans="1:1" ht="15.5" x14ac:dyDescent="0.35">
      <c r="A983" s="3"/>
    </row>
    <row r="984" spans="1:1" ht="15.5" x14ac:dyDescent="0.35">
      <c r="A984" s="3"/>
    </row>
    <row r="985" spans="1:1" ht="15.5" x14ac:dyDescent="0.35">
      <c r="A985" s="3"/>
    </row>
    <row r="986" spans="1:1" ht="15.5" x14ac:dyDescent="0.35">
      <c r="A986" s="3"/>
    </row>
    <row r="987" spans="1:1" ht="15.5" x14ac:dyDescent="0.35">
      <c r="A987" s="3"/>
    </row>
    <row r="988" spans="1:1" ht="15.5" x14ac:dyDescent="0.35">
      <c r="A988" s="3"/>
    </row>
    <row r="989" spans="1:1" ht="15.5" x14ac:dyDescent="0.35">
      <c r="A989" s="3"/>
    </row>
    <row r="990" spans="1:1" ht="15.5" x14ac:dyDescent="0.35">
      <c r="A990" s="3"/>
    </row>
    <row r="991" spans="1:1" ht="15.5" x14ac:dyDescent="0.35">
      <c r="A991" s="3"/>
    </row>
    <row r="992" spans="1:1" ht="15.5" x14ac:dyDescent="0.35">
      <c r="A992" s="3"/>
    </row>
    <row r="993" spans="1:1" ht="15.5" x14ac:dyDescent="0.35">
      <c r="A993" s="3"/>
    </row>
    <row r="994" spans="1:1" ht="15.5" x14ac:dyDescent="0.35">
      <c r="A994" s="3"/>
    </row>
    <row r="995" spans="1:1" ht="15.5" x14ac:dyDescent="0.35">
      <c r="A995" s="3"/>
    </row>
    <row r="996" spans="1:1" ht="15.5" x14ac:dyDescent="0.35">
      <c r="A996" s="3"/>
    </row>
    <row r="997" spans="1:1" ht="15.5" x14ac:dyDescent="0.35">
      <c r="A997" s="3"/>
    </row>
  </sheetData>
  <sheetProtection algorithmName="SHA-512" hashValue="VTUCsy0FPjD7O5vZ1q0iI/xuREk7m++81TQBnb5SEmByVWgtFWbgiq+MyByKwFdMcYmg5X81Ml6ih8ZKs7GeDQ==" saltValue="+k9vl+HUtdslTqJoUxWD7w==" spinCount="100000" sheet="1" objects="1" scenarios="1"/>
  <pageMargins left="0.7" right="0.7" top="0.75" bottom="0.75" header="0" footer="0"/>
  <pageSetup paperSize="9" orientation="portrait"/>
  <headerFooter>
    <oddHeader>&amp;C&amp;"Calibri"&amp;10&amp;K000000 OFFICIAL - HMG ONLY&amp;1#_x000D_</oddHeader>
    <oddFooter>&amp;C_x000D_&amp;1#&amp;"Calibri"&amp;10&amp;K000000 OFFICIAL - HMG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14"/>
  <sheetViews>
    <sheetView workbookViewId="0"/>
  </sheetViews>
  <sheetFormatPr defaultColWidth="10.07421875" defaultRowHeight="15" customHeight="1" x14ac:dyDescent="0.35"/>
  <cols>
    <col min="1" max="1" width="18.53515625" customWidth="1"/>
    <col min="2" max="2" width="30.84375" customWidth="1"/>
    <col min="3" max="3" width="21.23046875" customWidth="1"/>
    <col min="4" max="4" width="35.07421875" customWidth="1"/>
    <col min="5" max="26" width="8.4609375" customWidth="1"/>
  </cols>
  <sheetData>
    <row r="1" spans="1:2" ht="15.5" x14ac:dyDescent="0.35">
      <c r="A1" s="143" t="s">
        <v>2</v>
      </c>
      <c r="B1" s="144"/>
    </row>
    <row r="2" spans="1:2" ht="15.5" x14ac:dyDescent="0.35">
      <c r="A2" s="145" t="s">
        <v>3</v>
      </c>
      <c r="B2" s="146"/>
    </row>
    <row r="3" spans="1:2" ht="15.5" x14ac:dyDescent="0.35">
      <c r="A3" s="145" t="s">
        <v>4</v>
      </c>
      <c r="B3" s="147"/>
    </row>
    <row r="4" spans="1:2" ht="15.5" x14ac:dyDescent="0.35">
      <c r="A4" s="145" t="s">
        <v>5</v>
      </c>
      <c r="B4" s="148"/>
    </row>
    <row r="5" spans="1:2" ht="15.5" x14ac:dyDescent="0.35">
      <c r="A5" s="149" t="s">
        <v>6</v>
      </c>
      <c r="B5" s="148"/>
    </row>
    <row r="6" spans="1:2" ht="15.5" x14ac:dyDescent="0.35">
      <c r="A6" s="145" t="s">
        <v>7</v>
      </c>
      <c r="B6" s="147"/>
    </row>
    <row r="7" spans="1:2" ht="15.5" x14ac:dyDescent="0.35">
      <c r="A7" s="150"/>
      <c r="B7" s="151"/>
    </row>
    <row r="8" spans="1:2" ht="15.5" x14ac:dyDescent="0.35"/>
    <row r="9" spans="1:2" ht="15.5" x14ac:dyDescent="0.35"/>
    <row r="10" spans="1:2" ht="15.5" x14ac:dyDescent="0.35"/>
    <row r="11" spans="1:2" ht="15.5" x14ac:dyDescent="0.35"/>
    <row r="12" spans="1:2" ht="15.5" x14ac:dyDescent="0.35"/>
    <row r="13" spans="1:2" ht="15.5" x14ac:dyDescent="0.35"/>
    <row r="14" spans="1:2" ht="15.5" x14ac:dyDescent="0.35"/>
    <row r="15" spans="1:2" ht="15.5" x14ac:dyDescent="0.35"/>
    <row r="16" spans="1:2" ht="15.5" x14ac:dyDescent="0.35"/>
    <row r="17" spans="2:2" ht="15.5" x14ac:dyDescent="0.35"/>
    <row r="18" spans="2:2" ht="24.75" customHeight="1" x14ac:dyDescent="0.35"/>
    <row r="19" spans="2:2" ht="27.75" customHeight="1" x14ac:dyDescent="0.35"/>
    <row r="20" spans="2:2" ht="15.5" x14ac:dyDescent="0.35"/>
    <row r="21" spans="2:2" ht="15.5" x14ac:dyDescent="0.35"/>
    <row r="22" spans="2:2" ht="15.5" x14ac:dyDescent="0.35"/>
    <row r="23" spans="2:2" ht="18" customHeight="1" x14ac:dyDescent="0.35"/>
    <row r="24" spans="2:2" ht="15.5" x14ac:dyDescent="0.35"/>
    <row r="25" spans="2:2" ht="15.5" x14ac:dyDescent="0.35"/>
    <row r="26" spans="2:2" ht="15.5" x14ac:dyDescent="0.35"/>
    <row r="27" spans="2:2" ht="15.5" x14ac:dyDescent="0.35"/>
    <row r="28" spans="2:2" ht="31.5" customHeight="1" x14ac:dyDescent="0.35"/>
    <row r="29" spans="2:2" ht="31.5" customHeight="1" x14ac:dyDescent="0.35"/>
    <row r="30" spans="2:2" ht="15.5" x14ac:dyDescent="0.35">
      <c r="B30" s="4"/>
    </row>
    <row r="31" spans="2:2" ht="15.5" x14ac:dyDescent="0.35">
      <c r="B31" s="4"/>
    </row>
    <row r="32" spans="2:2" ht="15.5" x14ac:dyDescent="0.35">
      <c r="B32" s="4"/>
    </row>
    <row r="33" spans="2:2" ht="15.5" x14ac:dyDescent="0.35">
      <c r="B33" s="4"/>
    </row>
    <row r="34" spans="2:2" ht="15.5" x14ac:dyDescent="0.35">
      <c r="B34" s="4"/>
    </row>
    <row r="35" spans="2:2" ht="15.5" x14ac:dyDescent="0.35">
      <c r="B35" s="4"/>
    </row>
    <row r="36" spans="2:2" ht="15.5" x14ac:dyDescent="0.35">
      <c r="B36" s="4"/>
    </row>
    <row r="37" spans="2:2" ht="15.5" x14ac:dyDescent="0.35">
      <c r="B37" s="4"/>
    </row>
    <row r="38" spans="2:2" ht="15.5" x14ac:dyDescent="0.35">
      <c r="B38" s="4"/>
    </row>
    <row r="39" spans="2:2" ht="15.5" x14ac:dyDescent="0.35">
      <c r="B39" s="4"/>
    </row>
    <row r="40" spans="2:2" ht="15.5" x14ac:dyDescent="0.35">
      <c r="B40" s="4"/>
    </row>
    <row r="41" spans="2:2" ht="15.5" x14ac:dyDescent="0.35">
      <c r="B41" s="4"/>
    </row>
    <row r="42" spans="2:2" ht="15.5" x14ac:dyDescent="0.35">
      <c r="B42" s="4"/>
    </row>
    <row r="43" spans="2:2" ht="15.5" x14ac:dyDescent="0.35">
      <c r="B43" s="4"/>
    </row>
    <row r="44" spans="2:2" ht="15.5" x14ac:dyDescent="0.35">
      <c r="B44" s="4"/>
    </row>
    <row r="45" spans="2:2" ht="15.5" x14ac:dyDescent="0.35">
      <c r="B45" s="4"/>
    </row>
    <row r="46" spans="2:2" ht="15.5" x14ac:dyDescent="0.35">
      <c r="B46" s="4"/>
    </row>
    <row r="47" spans="2:2" ht="15.5" x14ac:dyDescent="0.35">
      <c r="B47" s="4"/>
    </row>
    <row r="48" spans="2:2" ht="15.5" x14ac:dyDescent="0.35">
      <c r="B48" s="4"/>
    </row>
    <row r="49" spans="2:2" ht="15.5" x14ac:dyDescent="0.35">
      <c r="B49" s="4"/>
    </row>
    <row r="50" spans="2:2" ht="15.5" x14ac:dyDescent="0.35">
      <c r="B50" s="4"/>
    </row>
    <row r="51" spans="2:2" ht="15.5" x14ac:dyDescent="0.35">
      <c r="B51" s="4"/>
    </row>
    <row r="52" spans="2:2" ht="15.5" x14ac:dyDescent="0.35">
      <c r="B52" s="4"/>
    </row>
    <row r="53" spans="2:2" ht="15.5" x14ac:dyDescent="0.35">
      <c r="B53" s="4"/>
    </row>
    <row r="54" spans="2:2" ht="15.5" x14ac:dyDescent="0.35">
      <c r="B54" s="4"/>
    </row>
    <row r="55" spans="2:2" ht="15.5" x14ac:dyDescent="0.35">
      <c r="B55" s="4"/>
    </row>
    <row r="56" spans="2:2" ht="15.5" x14ac:dyDescent="0.35">
      <c r="B56" s="4"/>
    </row>
    <row r="57" spans="2:2" ht="15.5" x14ac:dyDescent="0.35">
      <c r="B57" s="4"/>
    </row>
    <row r="58" spans="2:2" ht="15.5" x14ac:dyDescent="0.35">
      <c r="B58" s="4"/>
    </row>
    <row r="59" spans="2:2" ht="15.5" x14ac:dyDescent="0.35">
      <c r="B59" s="4"/>
    </row>
    <row r="60" spans="2:2" ht="15.5" x14ac:dyDescent="0.35">
      <c r="B60" s="4"/>
    </row>
    <row r="61" spans="2:2" ht="15.5" x14ac:dyDescent="0.35">
      <c r="B61" s="4"/>
    </row>
    <row r="62" spans="2:2" ht="15.5" x14ac:dyDescent="0.35">
      <c r="B62" s="4"/>
    </row>
    <row r="63" spans="2:2" ht="15.5" x14ac:dyDescent="0.35">
      <c r="B63" s="4"/>
    </row>
    <row r="64" spans="2:2" ht="15.5" x14ac:dyDescent="0.35">
      <c r="B64" s="4"/>
    </row>
    <row r="65" spans="2:2" ht="15.5" x14ac:dyDescent="0.35">
      <c r="B65" s="4"/>
    </row>
    <row r="66" spans="2:2" ht="15.5" x14ac:dyDescent="0.35">
      <c r="B66" s="4"/>
    </row>
    <row r="67" spans="2:2" ht="15.5" x14ac:dyDescent="0.35">
      <c r="B67" s="4"/>
    </row>
    <row r="68" spans="2:2" ht="15.5" x14ac:dyDescent="0.35">
      <c r="B68" s="4"/>
    </row>
    <row r="69" spans="2:2" ht="15.5" x14ac:dyDescent="0.35">
      <c r="B69" s="4"/>
    </row>
    <row r="70" spans="2:2" ht="15.5" x14ac:dyDescent="0.35">
      <c r="B70" s="4"/>
    </row>
    <row r="71" spans="2:2" ht="15.5" x14ac:dyDescent="0.35">
      <c r="B71" s="4"/>
    </row>
    <row r="72" spans="2:2" ht="15.5" x14ac:dyDescent="0.35">
      <c r="B72" s="4"/>
    </row>
    <row r="73" spans="2:2" ht="15.5" x14ac:dyDescent="0.35">
      <c r="B73" s="4"/>
    </row>
    <row r="74" spans="2:2" ht="15.5" x14ac:dyDescent="0.35">
      <c r="B74" s="4"/>
    </row>
    <row r="75" spans="2:2" ht="15.5" x14ac:dyDescent="0.35">
      <c r="B75" s="4"/>
    </row>
    <row r="76" spans="2:2" ht="15.5" x14ac:dyDescent="0.35">
      <c r="B76" s="4"/>
    </row>
    <row r="77" spans="2:2" ht="15.5" x14ac:dyDescent="0.35">
      <c r="B77" s="4"/>
    </row>
    <row r="78" spans="2:2" ht="15.5" x14ac:dyDescent="0.35">
      <c r="B78" s="4"/>
    </row>
    <row r="79" spans="2:2" ht="15.5" x14ac:dyDescent="0.35">
      <c r="B79" s="4"/>
    </row>
    <row r="80" spans="2:2" ht="15.5" x14ac:dyDescent="0.35">
      <c r="B80" s="4"/>
    </row>
    <row r="81" spans="2:2" ht="15.5" x14ac:dyDescent="0.35">
      <c r="B81" s="4"/>
    </row>
    <row r="82" spans="2:2" ht="15.5" x14ac:dyDescent="0.35">
      <c r="B82" s="4"/>
    </row>
    <row r="83" spans="2:2" ht="15.5" x14ac:dyDescent="0.35">
      <c r="B83" s="4"/>
    </row>
    <row r="84" spans="2:2" ht="15.5" x14ac:dyDescent="0.35">
      <c r="B84" s="4"/>
    </row>
    <row r="85" spans="2:2" ht="15.5" x14ac:dyDescent="0.35">
      <c r="B85" s="4"/>
    </row>
    <row r="86" spans="2:2" ht="15.5" x14ac:dyDescent="0.35">
      <c r="B86" s="4"/>
    </row>
    <row r="87" spans="2:2" ht="15.5" x14ac:dyDescent="0.35">
      <c r="B87" s="4"/>
    </row>
    <row r="88" spans="2:2" ht="15.5" x14ac:dyDescent="0.35">
      <c r="B88" s="4"/>
    </row>
    <row r="89" spans="2:2" ht="15.5" x14ac:dyDescent="0.35">
      <c r="B89" s="4"/>
    </row>
    <row r="90" spans="2:2" ht="15.5" x14ac:dyDescent="0.35">
      <c r="B90" s="4"/>
    </row>
    <row r="91" spans="2:2" ht="15.5" x14ac:dyDescent="0.35">
      <c r="B91" s="4"/>
    </row>
    <row r="92" spans="2:2" ht="15.5" x14ac:dyDescent="0.35">
      <c r="B92" s="4"/>
    </row>
    <row r="93" spans="2:2" ht="15.5" x14ac:dyDescent="0.35">
      <c r="B93" s="4"/>
    </row>
    <row r="94" spans="2:2" ht="15.5" x14ac:dyDescent="0.35">
      <c r="B94" s="4"/>
    </row>
    <row r="95" spans="2:2" ht="15.5" x14ac:dyDescent="0.35">
      <c r="B95" s="4"/>
    </row>
    <row r="96" spans="2:2" ht="15.5" x14ac:dyDescent="0.35">
      <c r="B96" s="4"/>
    </row>
    <row r="97" spans="2:2" ht="15.5" x14ac:dyDescent="0.35">
      <c r="B97" s="4"/>
    </row>
    <row r="98" spans="2:2" ht="15.5" x14ac:dyDescent="0.35">
      <c r="B98" s="4"/>
    </row>
    <row r="99" spans="2:2" ht="15.5" x14ac:dyDescent="0.35">
      <c r="B99" s="4"/>
    </row>
    <row r="100" spans="2:2" ht="15.5" x14ac:dyDescent="0.35">
      <c r="B100" s="4"/>
    </row>
    <row r="101" spans="2:2" ht="15.5" x14ac:dyDescent="0.35">
      <c r="B101" s="4"/>
    </row>
    <row r="102" spans="2:2" ht="15.5" x14ac:dyDescent="0.35">
      <c r="B102" s="4"/>
    </row>
    <row r="103" spans="2:2" ht="15.5" x14ac:dyDescent="0.35">
      <c r="B103" s="4"/>
    </row>
    <row r="104" spans="2:2" ht="15.5" x14ac:dyDescent="0.35">
      <c r="B104" s="4"/>
    </row>
    <row r="105" spans="2:2" ht="15.5" x14ac:dyDescent="0.35">
      <c r="B105" s="4"/>
    </row>
    <row r="106" spans="2:2" ht="15.5" x14ac:dyDescent="0.35">
      <c r="B106" s="4"/>
    </row>
    <row r="107" spans="2:2" ht="15.5" x14ac:dyDescent="0.35">
      <c r="B107" s="4"/>
    </row>
    <row r="108" spans="2:2" ht="15.5" x14ac:dyDescent="0.35">
      <c r="B108" s="4"/>
    </row>
    <row r="109" spans="2:2" ht="15.5" x14ac:dyDescent="0.35">
      <c r="B109" s="4"/>
    </row>
    <row r="110" spans="2:2" ht="15.5" x14ac:dyDescent="0.35">
      <c r="B110" s="4"/>
    </row>
    <row r="111" spans="2:2" ht="15.5" x14ac:dyDescent="0.35">
      <c r="B111" s="4"/>
    </row>
    <row r="112" spans="2:2" ht="15.5" x14ac:dyDescent="0.35">
      <c r="B112" s="4"/>
    </row>
    <row r="113" spans="2:2" ht="15.5" x14ac:dyDescent="0.35">
      <c r="B113" s="4"/>
    </row>
    <row r="114" spans="2:2" ht="15.5" x14ac:dyDescent="0.35">
      <c r="B114" s="4"/>
    </row>
    <row r="115" spans="2:2" ht="15.5" x14ac:dyDescent="0.35">
      <c r="B115" s="4"/>
    </row>
    <row r="116" spans="2:2" ht="15.5" x14ac:dyDescent="0.35">
      <c r="B116" s="4"/>
    </row>
    <row r="117" spans="2:2" ht="15.5" x14ac:dyDescent="0.35">
      <c r="B117" s="4"/>
    </row>
    <row r="118" spans="2:2" ht="15.5" x14ac:dyDescent="0.35">
      <c r="B118" s="4"/>
    </row>
    <row r="119" spans="2:2" ht="15.5" x14ac:dyDescent="0.35">
      <c r="B119" s="4"/>
    </row>
    <row r="120" spans="2:2" ht="15.5" x14ac:dyDescent="0.35">
      <c r="B120" s="4"/>
    </row>
    <row r="121" spans="2:2" ht="15.5" x14ac:dyDescent="0.35">
      <c r="B121" s="4"/>
    </row>
    <row r="122" spans="2:2" ht="15.5" x14ac:dyDescent="0.35">
      <c r="B122" s="4"/>
    </row>
    <row r="123" spans="2:2" ht="15.5" x14ac:dyDescent="0.35">
      <c r="B123" s="4"/>
    </row>
    <row r="124" spans="2:2" ht="15.5" x14ac:dyDescent="0.35">
      <c r="B124" s="4"/>
    </row>
    <row r="125" spans="2:2" ht="15.5" x14ac:dyDescent="0.35">
      <c r="B125" s="4"/>
    </row>
    <row r="126" spans="2:2" ht="15.5" x14ac:dyDescent="0.35">
      <c r="B126" s="4"/>
    </row>
    <row r="127" spans="2:2" ht="15.5" x14ac:dyDescent="0.35">
      <c r="B127" s="4"/>
    </row>
    <row r="128" spans="2:2" ht="15.5" x14ac:dyDescent="0.35">
      <c r="B128" s="4"/>
    </row>
    <row r="129" spans="2:2" ht="15.5" x14ac:dyDescent="0.35">
      <c r="B129" s="4"/>
    </row>
    <row r="130" spans="2:2" ht="15.5" x14ac:dyDescent="0.35">
      <c r="B130" s="4"/>
    </row>
    <row r="131" spans="2:2" ht="15.5" x14ac:dyDescent="0.35">
      <c r="B131" s="4"/>
    </row>
    <row r="132" spans="2:2" ht="15.5" x14ac:dyDescent="0.35">
      <c r="B132" s="4"/>
    </row>
    <row r="133" spans="2:2" ht="15.5" x14ac:dyDescent="0.35">
      <c r="B133" s="4"/>
    </row>
    <row r="134" spans="2:2" ht="15.5" x14ac:dyDescent="0.35">
      <c r="B134" s="4"/>
    </row>
    <row r="135" spans="2:2" ht="15.5" x14ac:dyDescent="0.35">
      <c r="B135" s="4"/>
    </row>
    <row r="136" spans="2:2" ht="15.5" x14ac:dyDescent="0.35">
      <c r="B136" s="4"/>
    </row>
    <row r="137" spans="2:2" ht="15.5" x14ac:dyDescent="0.35">
      <c r="B137" s="4"/>
    </row>
    <row r="138" spans="2:2" ht="15.5" x14ac:dyDescent="0.35">
      <c r="B138" s="4"/>
    </row>
    <row r="139" spans="2:2" ht="15.5" x14ac:dyDescent="0.35">
      <c r="B139" s="4"/>
    </row>
    <row r="140" spans="2:2" ht="15.5" x14ac:dyDescent="0.35">
      <c r="B140" s="4"/>
    </row>
    <row r="141" spans="2:2" ht="15.5" x14ac:dyDescent="0.35">
      <c r="B141" s="4"/>
    </row>
    <row r="142" spans="2:2" ht="15.5" x14ac:dyDescent="0.35">
      <c r="B142" s="4"/>
    </row>
    <row r="143" spans="2:2" ht="15.5" x14ac:dyDescent="0.35">
      <c r="B143" s="4"/>
    </row>
    <row r="144" spans="2:2" ht="15.5" x14ac:dyDescent="0.35">
      <c r="B144" s="4"/>
    </row>
    <row r="145" spans="2:2" ht="15.5" x14ac:dyDescent="0.35">
      <c r="B145" s="4"/>
    </row>
    <row r="146" spans="2:2" ht="15.5" x14ac:dyDescent="0.35">
      <c r="B146" s="4"/>
    </row>
    <row r="147" spans="2:2" ht="15.5" x14ac:dyDescent="0.35">
      <c r="B147" s="4"/>
    </row>
    <row r="148" spans="2:2" ht="15.5" x14ac:dyDescent="0.35">
      <c r="B148" s="4"/>
    </row>
    <row r="149" spans="2:2" ht="15.5" x14ac:dyDescent="0.35">
      <c r="B149" s="4"/>
    </row>
    <row r="150" spans="2:2" ht="15.5" x14ac:dyDescent="0.35">
      <c r="B150" s="4"/>
    </row>
    <row r="151" spans="2:2" ht="15.5" x14ac:dyDescent="0.35">
      <c r="B151" s="4"/>
    </row>
    <row r="152" spans="2:2" ht="15.5" x14ac:dyDescent="0.35">
      <c r="B152" s="4"/>
    </row>
    <row r="153" spans="2:2" ht="15.5" x14ac:dyDescent="0.35">
      <c r="B153" s="4"/>
    </row>
    <row r="154" spans="2:2" ht="15.5" x14ac:dyDescent="0.35">
      <c r="B154" s="4"/>
    </row>
    <row r="155" spans="2:2" ht="15.5" x14ac:dyDescent="0.35">
      <c r="B155" s="4"/>
    </row>
    <row r="156" spans="2:2" ht="15.5" x14ac:dyDescent="0.35">
      <c r="B156" s="4"/>
    </row>
    <row r="157" spans="2:2" ht="15.5" x14ac:dyDescent="0.35">
      <c r="B157" s="4"/>
    </row>
    <row r="158" spans="2:2" ht="15.5" x14ac:dyDescent="0.35">
      <c r="B158" s="4"/>
    </row>
    <row r="159" spans="2:2" ht="15.5" x14ac:dyDescent="0.35">
      <c r="B159" s="4"/>
    </row>
    <row r="160" spans="2:2" ht="15.5" x14ac:dyDescent="0.35">
      <c r="B160" s="4"/>
    </row>
    <row r="161" spans="2:2" ht="15.5" x14ac:dyDescent="0.35">
      <c r="B161" s="4"/>
    </row>
    <row r="162" spans="2:2" ht="15.5" x14ac:dyDescent="0.35">
      <c r="B162" s="4"/>
    </row>
    <row r="163" spans="2:2" ht="15.5" x14ac:dyDescent="0.35">
      <c r="B163" s="4"/>
    </row>
    <row r="164" spans="2:2" ht="15.5" x14ac:dyDescent="0.35">
      <c r="B164" s="4"/>
    </row>
    <row r="165" spans="2:2" ht="15.5" x14ac:dyDescent="0.35">
      <c r="B165" s="4"/>
    </row>
    <row r="166" spans="2:2" ht="15.5" x14ac:dyDescent="0.35">
      <c r="B166" s="4"/>
    </row>
    <row r="167" spans="2:2" ht="15.5" x14ac:dyDescent="0.35">
      <c r="B167" s="4"/>
    </row>
    <row r="168" spans="2:2" ht="15.5" x14ac:dyDescent="0.35">
      <c r="B168" s="4"/>
    </row>
    <row r="169" spans="2:2" ht="15.5" x14ac:dyDescent="0.35">
      <c r="B169" s="4"/>
    </row>
    <row r="170" spans="2:2" ht="15.5" x14ac:dyDescent="0.35">
      <c r="B170" s="4"/>
    </row>
    <row r="171" spans="2:2" ht="15.5" x14ac:dyDescent="0.35">
      <c r="B171" s="4"/>
    </row>
    <row r="172" spans="2:2" ht="15.5" x14ac:dyDescent="0.35">
      <c r="B172" s="4"/>
    </row>
    <row r="173" spans="2:2" ht="15.5" x14ac:dyDescent="0.35">
      <c r="B173" s="4"/>
    </row>
    <row r="174" spans="2:2" ht="15.5" x14ac:dyDescent="0.35">
      <c r="B174" s="4"/>
    </row>
    <row r="175" spans="2:2" ht="15.5" x14ac:dyDescent="0.35">
      <c r="B175" s="4"/>
    </row>
    <row r="176" spans="2:2" ht="15.5" x14ac:dyDescent="0.35">
      <c r="B176" s="4"/>
    </row>
    <row r="177" spans="2:2" ht="15.5" x14ac:dyDescent="0.35">
      <c r="B177" s="4"/>
    </row>
    <row r="178" spans="2:2" ht="15.5" x14ac:dyDescent="0.35">
      <c r="B178" s="4"/>
    </row>
    <row r="179" spans="2:2" ht="15.5" x14ac:dyDescent="0.35">
      <c r="B179" s="4"/>
    </row>
    <row r="180" spans="2:2" ht="15.5" x14ac:dyDescent="0.35">
      <c r="B180" s="4"/>
    </row>
    <row r="181" spans="2:2" ht="15.5" x14ac:dyDescent="0.35">
      <c r="B181" s="4"/>
    </row>
    <row r="182" spans="2:2" ht="15.5" x14ac:dyDescent="0.35">
      <c r="B182" s="4"/>
    </row>
    <row r="183" spans="2:2" ht="15.5" x14ac:dyDescent="0.35">
      <c r="B183" s="4"/>
    </row>
    <row r="184" spans="2:2" ht="15.5" x14ac:dyDescent="0.35">
      <c r="B184" s="4"/>
    </row>
    <row r="185" spans="2:2" ht="15.5" x14ac:dyDescent="0.35">
      <c r="B185" s="4"/>
    </row>
    <row r="186" spans="2:2" ht="15.5" x14ac:dyDescent="0.35">
      <c r="B186" s="4"/>
    </row>
    <row r="187" spans="2:2" ht="15.5" x14ac:dyDescent="0.35">
      <c r="B187" s="4"/>
    </row>
    <row r="188" spans="2:2" ht="15.5" x14ac:dyDescent="0.35">
      <c r="B188" s="4"/>
    </row>
    <row r="189" spans="2:2" ht="15.5" x14ac:dyDescent="0.35">
      <c r="B189" s="4"/>
    </row>
    <row r="190" spans="2:2" ht="15.5" x14ac:dyDescent="0.35">
      <c r="B190" s="4"/>
    </row>
    <row r="191" spans="2:2" ht="15.5" x14ac:dyDescent="0.35">
      <c r="B191" s="4"/>
    </row>
    <row r="192" spans="2:2" ht="15.5" x14ac:dyDescent="0.35">
      <c r="B192" s="4"/>
    </row>
    <row r="193" spans="2:2" ht="15.5" x14ac:dyDescent="0.35">
      <c r="B193" s="4"/>
    </row>
    <row r="194" spans="2:2" ht="15.5" x14ac:dyDescent="0.35">
      <c r="B194" s="4"/>
    </row>
    <row r="195" spans="2:2" ht="15.5" x14ac:dyDescent="0.35">
      <c r="B195" s="4"/>
    </row>
    <row r="196" spans="2:2" ht="15.5" x14ac:dyDescent="0.35">
      <c r="B196" s="4"/>
    </row>
    <row r="197" spans="2:2" ht="15.5" x14ac:dyDescent="0.35">
      <c r="B197" s="4"/>
    </row>
    <row r="198" spans="2:2" ht="15.5" x14ac:dyDescent="0.35">
      <c r="B198" s="4"/>
    </row>
    <row r="199" spans="2:2" ht="15.5" x14ac:dyDescent="0.35">
      <c r="B199" s="4"/>
    </row>
    <row r="200" spans="2:2" ht="15.5" x14ac:dyDescent="0.35">
      <c r="B200" s="4"/>
    </row>
    <row r="201" spans="2:2" ht="15.5" x14ac:dyDescent="0.35">
      <c r="B201" s="4"/>
    </row>
    <row r="202" spans="2:2" ht="15.5" x14ac:dyDescent="0.35">
      <c r="B202" s="4"/>
    </row>
    <row r="203" spans="2:2" ht="15.5" x14ac:dyDescent="0.35">
      <c r="B203" s="4"/>
    </row>
    <row r="204" spans="2:2" ht="15.5" x14ac:dyDescent="0.35">
      <c r="B204" s="4"/>
    </row>
    <row r="205" spans="2:2" ht="15.5" x14ac:dyDescent="0.35">
      <c r="B205" s="4"/>
    </row>
    <row r="206" spans="2:2" ht="15.5" x14ac:dyDescent="0.35">
      <c r="B206" s="4"/>
    </row>
    <row r="207" spans="2:2" ht="15.5" x14ac:dyDescent="0.35">
      <c r="B207" s="4"/>
    </row>
    <row r="208" spans="2:2" ht="15.5" x14ac:dyDescent="0.35">
      <c r="B208" s="4"/>
    </row>
    <row r="209" spans="2:2" ht="15.5" x14ac:dyDescent="0.35">
      <c r="B209" s="4"/>
    </row>
    <row r="210" spans="2:2" ht="15.5" x14ac:dyDescent="0.35">
      <c r="B210" s="4"/>
    </row>
    <row r="211" spans="2:2" ht="15.5" x14ac:dyDescent="0.35">
      <c r="B211" s="4"/>
    </row>
    <row r="212" spans="2:2" ht="15.5" x14ac:dyDescent="0.35">
      <c r="B212" s="4"/>
    </row>
    <row r="213" spans="2:2" ht="15.5" x14ac:dyDescent="0.35">
      <c r="B213" s="4"/>
    </row>
    <row r="214" spans="2:2" ht="15.5" x14ac:dyDescent="0.35">
      <c r="B214" s="4"/>
    </row>
    <row r="215" spans="2:2" ht="15.5" x14ac:dyDescent="0.35">
      <c r="B215" s="4"/>
    </row>
    <row r="216" spans="2:2" ht="15.5" x14ac:dyDescent="0.35">
      <c r="B216" s="4"/>
    </row>
    <row r="217" spans="2:2" ht="15.5" x14ac:dyDescent="0.35">
      <c r="B217" s="4"/>
    </row>
    <row r="218" spans="2:2" ht="15.5" x14ac:dyDescent="0.35">
      <c r="B218" s="4"/>
    </row>
    <row r="219" spans="2:2" ht="15.5" x14ac:dyDescent="0.35">
      <c r="B219" s="4"/>
    </row>
    <row r="220" spans="2:2" ht="15.5" x14ac:dyDescent="0.35">
      <c r="B220" s="4"/>
    </row>
    <row r="221" spans="2:2" ht="15.5" x14ac:dyDescent="0.35">
      <c r="B221" s="4"/>
    </row>
    <row r="222" spans="2:2" ht="15.5" x14ac:dyDescent="0.35">
      <c r="B222" s="4"/>
    </row>
    <row r="223" spans="2:2" ht="15.5" x14ac:dyDescent="0.35">
      <c r="B223" s="4"/>
    </row>
    <row r="224" spans="2:2" ht="15.5" x14ac:dyDescent="0.35">
      <c r="B224" s="4"/>
    </row>
    <row r="225" spans="2:2" ht="15.5" x14ac:dyDescent="0.35">
      <c r="B225" s="4"/>
    </row>
    <row r="226" spans="2:2" ht="15.5" x14ac:dyDescent="0.35">
      <c r="B226" s="4"/>
    </row>
    <row r="227" spans="2:2" ht="15.5" x14ac:dyDescent="0.35">
      <c r="B227" s="4"/>
    </row>
    <row r="228" spans="2:2" ht="15.5" x14ac:dyDescent="0.35">
      <c r="B228" s="4"/>
    </row>
    <row r="229" spans="2:2" ht="15.5" x14ac:dyDescent="0.35">
      <c r="B229" s="4"/>
    </row>
    <row r="230" spans="2:2" ht="15.5" x14ac:dyDescent="0.35">
      <c r="B230" s="4"/>
    </row>
    <row r="231" spans="2:2" ht="15.5" x14ac:dyDescent="0.35">
      <c r="B231" s="4"/>
    </row>
    <row r="232" spans="2:2" ht="15.5" x14ac:dyDescent="0.35">
      <c r="B232" s="4"/>
    </row>
    <row r="233" spans="2:2" ht="15.5" x14ac:dyDescent="0.35">
      <c r="B233" s="4"/>
    </row>
    <row r="234" spans="2:2" ht="15.5" x14ac:dyDescent="0.35">
      <c r="B234" s="4"/>
    </row>
    <row r="235" spans="2:2" ht="15.5" x14ac:dyDescent="0.35">
      <c r="B235" s="4"/>
    </row>
    <row r="236" spans="2:2" ht="15.5" x14ac:dyDescent="0.35">
      <c r="B236" s="4"/>
    </row>
    <row r="237" spans="2:2" ht="15.5" x14ac:dyDescent="0.35">
      <c r="B237" s="4"/>
    </row>
    <row r="238" spans="2:2" ht="15.5" x14ac:dyDescent="0.35">
      <c r="B238" s="4"/>
    </row>
    <row r="239" spans="2:2" ht="15.5" x14ac:dyDescent="0.35">
      <c r="B239" s="4"/>
    </row>
    <row r="240" spans="2:2" ht="15.5" x14ac:dyDescent="0.35">
      <c r="B240" s="4"/>
    </row>
    <row r="241" spans="2:2" ht="15.5" x14ac:dyDescent="0.35">
      <c r="B241" s="4"/>
    </row>
    <row r="242" spans="2:2" ht="15.5" x14ac:dyDescent="0.35">
      <c r="B242" s="4"/>
    </row>
    <row r="243" spans="2:2" ht="15.5" x14ac:dyDescent="0.35">
      <c r="B243" s="4"/>
    </row>
    <row r="244" spans="2:2" ht="15.5" x14ac:dyDescent="0.35">
      <c r="B244" s="4"/>
    </row>
    <row r="245" spans="2:2" ht="15.5" x14ac:dyDescent="0.35">
      <c r="B245" s="4"/>
    </row>
    <row r="246" spans="2:2" ht="15.5" x14ac:dyDescent="0.35">
      <c r="B246" s="4"/>
    </row>
    <row r="247" spans="2:2" ht="15.5" x14ac:dyDescent="0.35">
      <c r="B247" s="4"/>
    </row>
    <row r="248" spans="2:2" ht="15.5" x14ac:dyDescent="0.35">
      <c r="B248" s="4"/>
    </row>
    <row r="249" spans="2:2" ht="15.5" x14ac:dyDescent="0.35">
      <c r="B249" s="4"/>
    </row>
    <row r="250" spans="2:2" ht="15.5" x14ac:dyDescent="0.35">
      <c r="B250" s="4"/>
    </row>
    <row r="251" spans="2:2" ht="15.5" x14ac:dyDescent="0.35">
      <c r="B251" s="4"/>
    </row>
    <row r="252" spans="2:2" ht="15.5" x14ac:dyDescent="0.35">
      <c r="B252" s="4"/>
    </row>
    <row r="253" spans="2:2" ht="15.5" x14ac:dyDescent="0.35">
      <c r="B253" s="4"/>
    </row>
    <row r="254" spans="2:2" ht="15.5" x14ac:dyDescent="0.35">
      <c r="B254" s="4"/>
    </row>
    <row r="255" spans="2:2" ht="15.5" x14ac:dyDescent="0.35">
      <c r="B255" s="4"/>
    </row>
    <row r="256" spans="2:2" ht="15.5" x14ac:dyDescent="0.35">
      <c r="B256" s="4"/>
    </row>
    <row r="257" spans="2:2" ht="15.5" x14ac:dyDescent="0.35">
      <c r="B257" s="4"/>
    </row>
    <row r="258" spans="2:2" ht="15.5" x14ac:dyDescent="0.35">
      <c r="B258" s="4"/>
    </row>
    <row r="259" spans="2:2" ht="15.5" x14ac:dyDescent="0.35">
      <c r="B259" s="4"/>
    </row>
    <row r="260" spans="2:2" ht="15.5" x14ac:dyDescent="0.35">
      <c r="B260" s="4"/>
    </row>
    <row r="261" spans="2:2" ht="15.5" x14ac:dyDescent="0.35">
      <c r="B261" s="4"/>
    </row>
    <row r="262" spans="2:2" ht="15.5" x14ac:dyDescent="0.35">
      <c r="B262" s="4"/>
    </row>
    <row r="263" spans="2:2" ht="15.5" x14ac:dyDescent="0.35">
      <c r="B263" s="4"/>
    </row>
    <row r="264" spans="2:2" ht="15.5" x14ac:dyDescent="0.35">
      <c r="B264" s="4"/>
    </row>
    <row r="265" spans="2:2" ht="15.5" x14ac:dyDescent="0.35">
      <c r="B265" s="4"/>
    </row>
    <row r="266" spans="2:2" ht="15.5" x14ac:dyDescent="0.35">
      <c r="B266" s="4"/>
    </row>
    <row r="267" spans="2:2" ht="15.5" x14ac:dyDescent="0.35">
      <c r="B267" s="4"/>
    </row>
    <row r="268" spans="2:2" ht="15.5" x14ac:dyDescent="0.35">
      <c r="B268" s="4"/>
    </row>
    <row r="269" spans="2:2" ht="15.5" x14ac:dyDescent="0.35">
      <c r="B269" s="4"/>
    </row>
    <row r="270" spans="2:2" ht="15.5" x14ac:dyDescent="0.35">
      <c r="B270" s="4"/>
    </row>
    <row r="271" spans="2:2" ht="15.5" x14ac:dyDescent="0.35">
      <c r="B271" s="4"/>
    </row>
    <row r="272" spans="2:2" ht="15.5" x14ac:dyDescent="0.35">
      <c r="B272" s="4"/>
    </row>
    <row r="273" spans="2:2" ht="15.5" x14ac:dyDescent="0.35">
      <c r="B273" s="4"/>
    </row>
    <row r="274" spans="2:2" ht="15.5" x14ac:dyDescent="0.35">
      <c r="B274" s="4"/>
    </row>
    <row r="275" spans="2:2" ht="15.5" x14ac:dyDescent="0.35">
      <c r="B275" s="4"/>
    </row>
    <row r="276" spans="2:2" ht="15.5" x14ac:dyDescent="0.35">
      <c r="B276" s="4"/>
    </row>
    <row r="277" spans="2:2" ht="15.5" x14ac:dyDescent="0.35">
      <c r="B277" s="4"/>
    </row>
    <row r="278" spans="2:2" ht="15.5" x14ac:dyDescent="0.35">
      <c r="B278" s="4"/>
    </row>
    <row r="279" spans="2:2" ht="15.5" x14ac:dyDescent="0.35">
      <c r="B279" s="4"/>
    </row>
    <row r="280" spans="2:2" ht="15.5" x14ac:dyDescent="0.35">
      <c r="B280" s="4"/>
    </row>
    <row r="281" spans="2:2" ht="15.5" x14ac:dyDescent="0.35">
      <c r="B281" s="4"/>
    </row>
    <row r="282" spans="2:2" ht="15.5" x14ac:dyDescent="0.35">
      <c r="B282" s="4"/>
    </row>
    <row r="283" spans="2:2" ht="15.5" x14ac:dyDescent="0.35">
      <c r="B283" s="4"/>
    </row>
    <row r="284" spans="2:2" ht="15.5" x14ac:dyDescent="0.35">
      <c r="B284" s="4"/>
    </row>
    <row r="285" spans="2:2" ht="15.5" x14ac:dyDescent="0.35">
      <c r="B285" s="4"/>
    </row>
    <row r="286" spans="2:2" ht="15.5" x14ac:dyDescent="0.35">
      <c r="B286" s="4"/>
    </row>
    <row r="287" spans="2:2" ht="15.5" x14ac:dyDescent="0.35">
      <c r="B287" s="4"/>
    </row>
    <row r="288" spans="2:2" ht="15.5" x14ac:dyDescent="0.35">
      <c r="B288" s="4"/>
    </row>
    <row r="289" spans="2:2" ht="15.5" x14ac:dyDescent="0.35">
      <c r="B289" s="4"/>
    </row>
    <row r="290" spans="2:2" ht="15.5" x14ac:dyDescent="0.35">
      <c r="B290" s="4"/>
    </row>
    <row r="291" spans="2:2" ht="15.5" x14ac:dyDescent="0.35">
      <c r="B291" s="4"/>
    </row>
    <row r="292" spans="2:2" ht="15.5" x14ac:dyDescent="0.35">
      <c r="B292" s="4"/>
    </row>
    <row r="293" spans="2:2" ht="15.5" x14ac:dyDescent="0.35">
      <c r="B293" s="4"/>
    </row>
    <row r="294" spans="2:2" ht="15.5" x14ac:dyDescent="0.35">
      <c r="B294" s="4"/>
    </row>
    <row r="295" spans="2:2" ht="15.5" x14ac:dyDescent="0.35">
      <c r="B295" s="4"/>
    </row>
    <row r="296" spans="2:2" ht="15.5" x14ac:dyDescent="0.35">
      <c r="B296" s="4"/>
    </row>
    <row r="297" spans="2:2" ht="15.5" x14ac:dyDescent="0.35">
      <c r="B297" s="4"/>
    </row>
    <row r="298" spans="2:2" ht="15.5" x14ac:dyDescent="0.35">
      <c r="B298" s="4"/>
    </row>
    <row r="299" spans="2:2" ht="15.5" x14ac:dyDescent="0.35">
      <c r="B299" s="4"/>
    </row>
    <row r="300" spans="2:2" ht="15.5" x14ac:dyDescent="0.35">
      <c r="B300" s="4"/>
    </row>
    <row r="301" spans="2:2" ht="15.5" x14ac:dyDescent="0.35">
      <c r="B301" s="4"/>
    </row>
    <row r="302" spans="2:2" ht="15.5" x14ac:dyDescent="0.35">
      <c r="B302" s="4"/>
    </row>
    <row r="303" spans="2:2" ht="15.5" x14ac:dyDescent="0.35">
      <c r="B303" s="4"/>
    </row>
    <row r="304" spans="2:2" ht="15.5" x14ac:dyDescent="0.35">
      <c r="B304" s="4"/>
    </row>
    <row r="305" spans="2:2" ht="15.5" x14ac:dyDescent="0.35">
      <c r="B305" s="4"/>
    </row>
    <row r="306" spans="2:2" ht="15.5" x14ac:dyDescent="0.35">
      <c r="B306" s="4"/>
    </row>
    <row r="307" spans="2:2" ht="15.5" x14ac:dyDescent="0.35">
      <c r="B307" s="4"/>
    </row>
    <row r="308" spans="2:2" ht="15.5" x14ac:dyDescent="0.35">
      <c r="B308" s="4"/>
    </row>
    <row r="309" spans="2:2" ht="15.5" x14ac:dyDescent="0.35">
      <c r="B309" s="4"/>
    </row>
    <row r="310" spans="2:2" ht="15.5" x14ac:dyDescent="0.35">
      <c r="B310" s="4"/>
    </row>
    <row r="311" spans="2:2" ht="15.5" x14ac:dyDescent="0.35">
      <c r="B311" s="4"/>
    </row>
    <row r="312" spans="2:2" ht="15.5" x14ac:dyDescent="0.35">
      <c r="B312" s="4"/>
    </row>
    <row r="313" spans="2:2" ht="15.5" x14ac:dyDescent="0.35">
      <c r="B313" s="4"/>
    </row>
    <row r="314" spans="2:2" ht="15.5" x14ac:dyDescent="0.35">
      <c r="B314" s="4"/>
    </row>
    <row r="315" spans="2:2" ht="15.5" x14ac:dyDescent="0.35">
      <c r="B315" s="4"/>
    </row>
    <row r="316" spans="2:2" ht="15.5" x14ac:dyDescent="0.35">
      <c r="B316" s="4"/>
    </row>
    <row r="317" spans="2:2" ht="15.5" x14ac:dyDescent="0.35">
      <c r="B317" s="4"/>
    </row>
    <row r="318" spans="2:2" ht="15.5" x14ac:dyDescent="0.35">
      <c r="B318" s="4"/>
    </row>
    <row r="319" spans="2:2" ht="15.5" x14ac:dyDescent="0.35">
      <c r="B319" s="4"/>
    </row>
    <row r="320" spans="2:2" ht="15.5" x14ac:dyDescent="0.35">
      <c r="B320" s="4"/>
    </row>
    <row r="321" spans="2:2" ht="15.5" x14ac:dyDescent="0.35">
      <c r="B321" s="4"/>
    </row>
    <row r="322" spans="2:2" ht="15.5" x14ac:dyDescent="0.35">
      <c r="B322" s="4"/>
    </row>
    <row r="323" spans="2:2" ht="15.5" x14ac:dyDescent="0.35">
      <c r="B323" s="4"/>
    </row>
    <row r="324" spans="2:2" ht="15.5" x14ac:dyDescent="0.35">
      <c r="B324" s="4"/>
    </row>
    <row r="325" spans="2:2" ht="15.5" x14ac:dyDescent="0.35">
      <c r="B325" s="4"/>
    </row>
    <row r="326" spans="2:2" ht="15.5" x14ac:dyDescent="0.35">
      <c r="B326" s="4"/>
    </row>
    <row r="327" spans="2:2" ht="15.5" x14ac:dyDescent="0.35">
      <c r="B327" s="4"/>
    </row>
    <row r="328" spans="2:2" ht="15.5" x14ac:dyDescent="0.35">
      <c r="B328" s="4"/>
    </row>
    <row r="329" spans="2:2" ht="15.5" x14ac:dyDescent="0.35">
      <c r="B329" s="4"/>
    </row>
    <row r="330" spans="2:2" ht="15.5" x14ac:dyDescent="0.35">
      <c r="B330" s="4"/>
    </row>
    <row r="331" spans="2:2" ht="15.5" x14ac:dyDescent="0.35">
      <c r="B331" s="4"/>
    </row>
    <row r="332" spans="2:2" ht="15.5" x14ac:dyDescent="0.35">
      <c r="B332" s="4"/>
    </row>
    <row r="333" spans="2:2" ht="15.5" x14ac:dyDescent="0.35">
      <c r="B333" s="4"/>
    </row>
    <row r="334" spans="2:2" ht="15.5" x14ac:dyDescent="0.35">
      <c r="B334" s="4"/>
    </row>
    <row r="335" spans="2:2" ht="15.5" x14ac:dyDescent="0.35">
      <c r="B335" s="4"/>
    </row>
    <row r="336" spans="2:2" ht="15.5" x14ac:dyDescent="0.35">
      <c r="B336" s="4"/>
    </row>
    <row r="337" spans="2:2" ht="15.5" x14ac:dyDescent="0.35">
      <c r="B337" s="4"/>
    </row>
    <row r="338" spans="2:2" ht="15.5" x14ac:dyDescent="0.35">
      <c r="B338" s="4"/>
    </row>
    <row r="339" spans="2:2" ht="15.5" x14ac:dyDescent="0.35">
      <c r="B339" s="4"/>
    </row>
    <row r="340" spans="2:2" ht="15.5" x14ac:dyDescent="0.35">
      <c r="B340" s="4"/>
    </row>
    <row r="341" spans="2:2" ht="15.5" x14ac:dyDescent="0.35">
      <c r="B341" s="4"/>
    </row>
    <row r="342" spans="2:2" ht="15.5" x14ac:dyDescent="0.35">
      <c r="B342" s="4"/>
    </row>
    <row r="343" spans="2:2" ht="15.5" x14ac:dyDescent="0.35">
      <c r="B343" s="4"/>
    </row>
    <row r="344" spans="2:2" ht="15.5" x14ac:dyDescent="0.35">
      <c r="B344" s="4"/>
    </row>
    <row r="345" spans="2:2" ht="15.5" x14ac:dyDescent="0.35">
      <c r="B345" s="4"/>
    </row>
    <row r="346" spans="2:2" ht="15.5" x14ac:dyDescent="0.35">
      <c r="B346" s="4"/>
    </row>
    <row r="347" spans="2:2" ht="15.5" x14ac:dyDescent="0.35">
      <c r="B347" s="4"/>
    </row>
    <row r="348" spans="2:2" ht="15.5" x14ac:dyDescent="0.35">
      <c r="B348" s="4"/>
    </row>
    <row r="349" spans="2:2" ht="15.5" x14ac:dyDescent="0.35">
      <c r="B349" s="4"/>
    </row>
    <row r="350" spans="2:2" ht="15.5" x14ac:dyDescent="0.35">
      <c r="B350" s="4"/>
    </row>
    <row r="351" spans="2:2" ht="15.5" x14ac:dyDescent="0.35">
      <c r="B351" s="4"/>
    </row>
    <row r="352" spans="2:2" ht="15.5" x14ac:dyDescent="0.35">
      <c r="B352" s="4"/>
    </row>
    <row r="353" spans="2:2" ht="15.5" x14ac:dyDescent="0.35">
      <c r="B353" s="4"/>
    </row>
    <row r="354" spans="2:2" ht="15.5" x14ac:dyDescent="0.35">
      <c r="B354" s="4"/>
    </row>
    <row r="355" spans="2:2" ht="15.5" x14ac:dyDescent="0.35">
      <c r="B355" s="4"/>
    </row>
    <row r="356" spans="2:2" ht="15.5" x14ac:dyDescent="0.35">
      <c r="B356" s="4"/>
    </row>
    <row r="357" spans="2:2" ht="15.5" x14ac:dyDescent="0.35">
      <c r="B357" s="4"/>
    </row>
    <row r="358" spans="2:2" ht="15.5" x14ac:dyDescent="0.35">
      <c r="B358" s="4"/>
    </row>
    <row r="359" spans="2:2" ht="15.5" x14ac:dyDescent="0.35">
      <c r="B359" s="4"/>
    </row>
    <row r="360" spans="2:2" ht="15.5" x14ac:dyDescent="0.35">
      <c r="B360" s="4"/>
    </row>
    <row r="361" spans="2:2" ht="15.5" x14ac:dyDescent="0.35">
      <c r="B361" s="4"/>
    </row>
    <row r="362" spans="2:2" ht="15.5" x14ac:dyDescent="0.35">
      <c r="B362" s="4"/>
    </row>
    <row r="363" spans="2:2" ht="15.5" x14ac:dyDescent="0.35">
      <c r="B363" s="4"/>
    </row>
    <row r="364" spans="2:2" ht="15.5" x14ac:dyDescent="0.35">
      <c r="B364" s="4"/>
    </row>
    <row r="365" spans="2:2" ht="15.5" x14ac:dyDescent="0.35">
      <c r="B365" s="4"/>
    </row>
    <row r="366" spans="2:2" ht="15.5" x14ac:dyDescent="0.35">
      <c r="B366" s="4"/>
    </row>
    <row r="367" spans="2:2" ht="15.5" x14ac:dyDescent="0.35">
      <c r="B367" s="4"/>
    </row>
    <row r="368" spans="2:2" ht="15.5" x14ac:dyDescent="0.35">
      <c r="B368" s="4"/>
    </row>
    <row r="369" spans="2:2" ht="15.5" x14ac:dyDescent="0.35">
      <c r="B369" s="4"/>
    </row>
    <row r="370" spans="2:2" ht="15.5" x14ac:dyDescent="0.35">
      <c r="B370" s="4"/>
    </row>
    <row r="371" spans="2:2" ht="15.5" x14ac:dyDescent="0.35">
      <c r="B371" s="4"/>
    </row>
    <row r="372" spans="2:2" ht="15.5" x14ac:dyDescent="0.35">
      <c r="B372" s="4"/>
    </row>
    <row r="373" spans="2:2" ht="15.5" x14ac:dyDescent="0.35">
      <c r="B373" s="4"/>
    </row>
    <row r="374" spans="2:2" ht="15.5" x14ac:dyDescent="0.35">
      <c r="B374" s="4"/>
    </row>
    <row r="375" spans="2:2" ht="15.5" x14ac:dyDescent="0.35">
      <c r="B375" s="4"/>
    </row>
    <row r="376" spans="2:2" ht="15.5" x14ac:dyDescent="0.35">
      <c r="B376" s="4"/>
    </row>
    <row r="377" spans="2:2" ht="15.5" x14ac:dyDescent="0.35">
      <c r="B377" s="4"/>
    </row>
    <row r="378" spans="2:2" ht="15.5" x14ac:dyDescent="0.35">
      <c r="B378" s="4"/>
    </row>
    <row r="379" spans="2:2" ht="15.5" x14ac:dyDescent="0.35">
      <c r="B379" s="4"/>
    </row>
    <row r="380" spans="2:2" ht="15.5" x14ac:dyDescent="0.35">
      <c r="B380" s="4"/>
    </row>
    <row r="381" spans="2:2" ht="15.5" x14ac:dyDescent="0.35">
      <c r="B381" s="4"/>
    </row>
    <row r="382" spans="2:2" ht="15.5" x14ac:dyDescent="0.35">
      <c r="B382" s="4"/>
    </row>
    <row r="383" spans="2:2" ht="15.5" x14ac:dyDescent="0.35">
      <c r="B383" s="4"/>
    </row>
    <row r="384" spans="2:2" ht="15.5" x14ac:dyDescent="0.35">
      <c r="B384" s="4"/>
    </row>
    <row r="385" spans="2:2" ht="15.5" x14ac:dyDescent="0.35">
      <c r="B385" s="4"/>
    </row>
    <row r="386" spans="2:2" ht="15.5" x14ac:dyDescent="0.35">
      <c r="B386" s="4"/>
    </row>
    <row r="387" spans="2:2" ht="15.5" x14ac:dyDescent="0.35">
      <c r="B387" s="4"/>
    </row>
    <row r="388" spans="2:2" ht="15.5" x14ac:dyDescent="0.35">
      <c r="B388" s="4"/>
    </row>
    <row r="389" spans="2:2" ht="15.5" x14ac:dyDescent="0.35">
      <c r="B389" s="4"/>
    </row>
    <row r="390" spans="2:2" ht="15.5" x14ac:dyDescent="0.35">
      <c r="B390" s="4"/>
    </row>
    <row r="391" spans="2:2" ht="15.5" x14ac:dyDescent="0.35">
      <c r="B391" s="4"/>
    </row>
    <row r="392" spans="2:2" ht="15.5" x14ac:dyDescent="0.35">
      <c r="B392" s="4"/>
    </row>
    <row r="393" spans="2:2" ht="15.5" x14ac:dyDescent="0.35">
      <c r="B393" s="4"/>
    </row>
    <row r="394" spans="2:2" ht="15.5" x14ac:dyDescent="0.35">
      <c r="B394" s="4"/>
    </row>
    <row r="395" spans="2:2" ht="15.5" x14ac:dyDescent="0.35">
      <c r="B395" s="4"/>
    </row>
    <row r="396" spans="2:2" ht="15.5" x14ac:dyDescent="0.35">
      <c r="B396" s="4"/>
    </row>
    <row r="397" spans="2:2" ht="15.5" x14ac:dyDescent="0.35">
      <c r="B397" s="4"/>
    </row>
    <row r="398" spans="2:2" ht="15.5" x14ac:dyDescent="0.35">
      <c r="B398" s="4"/>
    </row>
    <row r="399" spans="2:2" ht="15.5" x14ac:dyDescent="0.35">
      <c r="B399" s="4"/>
    </row>
    <row r="400" spans="2:2" ht="15.5" x14ac:dyDescent="0.35">
      <c r="B400" s="4"/>
    </row>
    <row r="401" spans="2:2" ht="15.5" x14ac:dyDescent="0.35">
      <c r="B401" s="4"/>
    </row>
    <row r="402" spans="2:2" ht="15.5" x14ac:dyDescent="0.35">
      <c r="B402" s="4"/>
    </row>
    <row r="403" spans="2:2" ht="15.5" x14ac:dyDescent="0.35">
      <c r="B403" s="4"/>
    </row>
    <row r="404" spans="2:2" ht="15.5" x14ac:dyDescent="0.35">
      <c r="B404" s="4"/>
    </row>
    <row r="405" spans="2:2" ht="15.5" x14ac:dyDescent="0.35">
      <c r="B405" s="4"/>
    </row>
    <row r="406" spans="2:2" ht="15.5" x14ac:dyDescent="0.35">
      <c r="B406" s="4"/>
    </row>
    <row r="407" spans="2:2" ht="15.5" x14ac:dyDescent="0.35">
      <c r="B407" s="4"/>
    </row>
    <row r="408" spans="2:2" ht="15.5" x14ac:dyDescent="0.35">
      <c r="B408" s="4"/>
    </row>
    <row r="409" spans="2:2" ht="15.5" x14ac:dyDescent="0.35">
      <c r="B409" s="4"/>
    </row>
    <row r="410" spans="2:2" ht="15.5" x14ac:dyDescent="0.35">
      <c r="B410" s="4"/>
    </row>
    <row r="411" spans="2:2" ht="15.5" x14ac:dyDescent="0.35">
      <c r="B411" s="4"/>
    </row>
    <row r="412" spans="2:2" ht="15.5" x14ac:dyDescent="0.35">
      <c r="B412" s="4"/>
    </row>
    <row r="413" spans="2:2" ht="15.5" x14ac:dyDescent="0.35">
      <c r="B413" s="4"/>
    </row>
    <row r="414" spans="2:2" ht="15.5" x14ac:dyDescent="0.35">
      <c r="B414" s="4"/>
    </row>
    <row r="415" spans="2:2" ht="15.5" x14ac:dyDescent="0.35">
      <c r="B415" s="4"/>
    </row>
    <row r="416" spans="2:2" ht="15.5" x14ac:dyDescent="0.35">
      <c r="B416" s="4"/>
    </row>
    <row r="417" spans="2:2" ht="15.5" x14ac:dyDescent="0.35">
      <c r="B417" s="4"/>
    </row>
    <row r="418" spans="2:2" ht="15.5" x14ac:dyDescent="0.35">
      <c r="B418" s="4"/>
    </row>
    <row r="419" spans="2:2" ht="15.5" x14ac:dyDescent="0.35">
      <c r="B419" s="4"/>
    </row>
    <row r="420" spans="2:2" ht="15.5" x14ac:dyDescent="0.35">
      <c r="B420" s="4"/>
    </row>
    <row r="421" spans="2:2" ht="15.5" x14ac:dyDescent="0.35">
      <c r="B421" s="4"/>
    </row>
    <row r="422" spans="2:2" ht="15.5" x14ac:dyDescent="0.35">
      <c r="B422" s="4"/>
    </row>
    <row r="423" spans="2:2" ht="15.5" x14ac:dyDescent="0.35">
      <c r="B423" s="4"/>
    </row>
    <row r="424" spans="2:2" ht="15.5" x14ac:dyDescent="0.35">
      <c r="B424" s="4"/>
    </row>
    <row r="425" spans="2:2" ht="15.5" x14ac:dyDescent="0.35">
      <c r="B425" s="4"/>
    </row>
    <row r="426" spans="2:2" ht="15.5" x14ac:dyDescent="0.35">
      <c r="B426" s="4"/>
    </row>
    <row r="427" spans="2:2" ht="15.5" x14ac:dyDescent="0.35">
      <c r="B427" s="4"/>
    </row>
    <row r="428" spans="2:2" ht="15.5" x14ac:dyDescent="0.35">
      <c r="B428" s="4"/>
    </row>
    <row r="429" spans="2:2" ht="15.5" x14ac:dyDescent="0.35">
      <c r="B429" s="4"/>
    </row>
    <row r="430" spans="2:2" ht="15.5" x14ac:dyDescent="0.35">
      <c r="B430" s="4"/>
    </row>
    <row r="431" spans="2:2" ht="15.5" x14ac:dyDescent="0.35">
      <c r="B431" s="4"/>
    </row>
    <row r="432" spans="2:2" ht="15.5" x14ac:dyDescent="0.35">
      <c r="B432" s="4"/>
    </row>
    <row r="433" spans="2:2" ht="15.5" x14ac:dyDescent="0.35">
      <c r="B433" s="4"/>
    </row>
    <row r="434" spans="2:2" ht="15.5" x14ac:dyDescent="0.35">
      <c r="B434" s="4"/>
    </row>
    <row r="435" spans="2:2" ht="15.5" x14ac:dyDescent="0.35">
      <c r="B435" s="4"/>
    </row>
    <row r="436" spans="2:2" ht="15.5" x14ac:dyDescent="0.35">
      <c r="B436" s="4"/>
    </row>
    <row r="437" spans="2:2" ht="15.5" x14ac:dyDescent="0.35">
      <c r="B437" s="4"/>
    </row>
    <row r="438" spans="2:2" ht="15.5" x14ac:dyDescent="0.35">
      <c r="B438" s="4"/>
    </row>
    <row r="439" spans="2:2" ht="15.5" x14ac:dyDescent="0.35">
      <c r="B439" s="4"/>
    </row>
    <row r="440" spans="2:2" ht="15.5" x14ac:dyDescent="0.35">
      <c r="B440" s="4"/>
    </row>
    <row r="441" spans="2:2" ht="15.5" x14ac:dyDescent="0.35">
      <c r="B441" s="4"/>
    </row>
    <row r="442" spans="2:2" ht="15.5" x14ac:dyDescent="0.35">
      <c r="B442" s="4"/>
    </row>
    <row r="443" spans="2:2" ht="15.5" x14ac:dyDescent="0.35">
      <c r="B443" s="4"/>
    </row>
    <row r="444" spans="2:2" ht="15.5" x14ac:dyDescent="0.35">
      <c r="B444" s="4"/>
    </row>
    <row r="445" spans="2:2" ht="15.5" x14ac:dyDescent="0.35">
      <c r="B445" s="4"/>
    </row>
    <row r="446" spans="2:2" ht="15.5" x14ac:dyDescent="0.35">
      <c r="B446" s="4"/>
    </row>
    <row r="447" spans="2:2" ht="15.5" x14ac:dyDescent="0.35">
      <c r="B447" s="4"/>
    </row>
    <row r="448" spans="2:2" ht="15.5" x14ac:dyDescent="0.35">
      <c r="B448" s="4"/>
    </row>
    <row r="449" spans="2:2" ht="15.5" x14ac:dyDescent="0.35">
      <c r="B449" s="4"/>
    </row>
    <row r="450" spans="2:2" ht="15.5" x14ac:dyDescent="0.35">
      <c r="B450" s="4"/>
    </row>
    <row r="451" spans="2:2" ht="15.5" x14ac:dyDescent="0.35">
      <c r="B451" s="4"/>
    </row>
    <row r="452" spans="2:2" ht="15.5" x14ac:dyDescent="0.35">
      <c r="B452" s="4"/>
    </row>
    <row r="453" spans="2:2" ht="15.5" x14ac:dyDescent="0.35">
      <c r="B453" s="4"/>
    </row>
    <row r="454" spans="2:2" ht="15.5" x14ac:dyDescent="0.35">
      <c r="B454" s="4"/>
    </row>
    <row r="455" spans="2:2" ht="15.5" x14ac:dyDescent="0.35">
      <c r="B455" s="4"/>
    </row>
    <row r="456" spans="2:2" ht="15.5" x14ac:dyDescent="0.35">
      <c r="B456" s="4"/>
    </row>
    <row r="457" spans="2:2" ht="15.5" x14ac:dyDescent="0.35">
      <c r="B457" s="4"/>
    </row>
    <row r="458" spans="2:2" ht="15.5" x14ac:dyDescent="0.35">
      <c r="B458" s="4"/>
    </row>
    <row r="459" spans="2:2" ht="15.5" x14ac:dyDescent="0.35">
      <c r="B459" s="4"/>
    </row>
    <row r="460" spans="2:2" ht="15.5" x14ac:dyDescent="0.35">
      <c r="B460" s="4"/>
    </row>
    <row r="461" spans="2:2" ht="15.5" x14ac:dyDescent="0.35">
      <c r="B461" s="4"/>
    </row>
    <row r="462" spans="2:2" ht="15.5" x14ac:dyDescent="0.35">
      <c r="B462" s="4"/>
    </row>
    <row r="463" spans="2:2" ht="15.5" x14ac:dyDescent="0.35">
      <c r="B463" s="4"/>
    </row>
    <row r="464" spans="2:2" ht="15.5" x14ac:dyDescent="0.35">
      <c r="B464" s="4"/>
    </row>
    <row r="465" spans="2:2" ht="15.5" x14ac:dyDescent="0.35">
      <c r="B465" s="4"/>
    </row>
    <row r="466" spans="2:2" ht="15.5" x14ac:dyDescent="0.35">
      <c r="B466" s="4"/>
    </row>
    <row r="467" spans="2:2" ht="15.5" x14ac:dyDescent="0.35">
      <c r="B467" s="4"/>
    </row>
    <row r="468" spans="2:2" ht="15.5" x14ac:dyDescent="0.35">
      <c r="B468" s="4"/>
    </row>
    <row r="469" spans="2:2" ht="15.5" x14ac:dyDescent="0.35">
      <c r="B469" s="4"/>
    </row>
    <row r="470" spans="2:2" ht="15.5" x14ac:dyDescent="0.35">
      <c r="B470" s="4"/>
    </row>
    <row r="471" spans="2:2" ht="15.5" x14ac:dyDescent="0.35">
      <c r="B471" s="4"/>
    </row>
    <row r="472" spans="2:2" ht="15.5" x14ac:dyDescent="0.35">
      <c r="B472" s="4"/>
    </row>
    <row r="473" spans="2:2" ht="15.5" x14ac:dyDescent="0.35">
      <c r="B473" s="4"/>
    </row>
    <row r="474" spans="2:2" ht="15.5" x14ac:dyDescent="0.35">
      <c r="B474" s="4"/>
    </row>
    <row r="475" spans="2:2" ht="15.5" x14ac:dyDescent="0.35">
      <c r="B475" s="4"/>
    </row>
    <row r="476" spans="2:2" ht="15.5" x14ac:dyDescent="0.35">
      <c r="B476" s="4"/>
    </row>
    <row r="477" spans="2:2" ht="15.5" x14ac:dyDescent="0.35">
      <c r="B477" s="4"/>
    </row>
    <row r="478" spans="2:2" ht="15.5" x14ac:dyDescent="0.35">
      <c r="B478" s="4"/>
    </row>
    <row r="479" spans="2:2" ht="15.5" x14ac:dyDescent="0.35">
      <c r="B479" s="4"/>
    </row>
    <row r="480" spans="2:2" ht="15.5" x14ac:dyDescent="0.35">
      <c r="B480" s="4"/>
    </row>
    <row r="481" spans="2:2" ht="15.5" x14ac:dyDescent="0.35">
      <c r="B481" s="4"/>
    </row>
    <row r="482" spans="2:2" ht="15.5" x14ac:dyDescent="0.35">
      <c r="B482" s="4"/>
    </row>
    <row r="483" spans="2:2" ht="15.5" x14ac:dyDescent="0.35">
      <c r="B483" s="4"/>
    </row>
    <row r="484" spans="2:2" ht="15.5" x14ac:dyDescent="0.35">
      <c r="B484" s="4"/>
    </row>
    <row r="485" spans="2:2" ht="15.5" x14ac:dyDescent="0.35">
      <c r="B485" s="4"/>
    </row>
    <row r="486" spans="2:2" ht="15.5" x14ac:dyDescent="0.35">
      <c r="B486" s="4"/>
    </row>
    <row r="487" spans="2:2" ht="15.5" x14ac:dyDescent="0.35">
      <c r="B487" s="4"/>
    </row>
    <row r="488" spans="2:2" ht="15.5" x14ac:dyDescent="0.35">
      <c r="B488" s="4"/>
    </row>
    <row r="489" spans="2:2" ht="15.5" x14ac:dyDescent="0.35">
      <c r="B489" s="4"/>
    </row>
    <row r="490" spans="2:2" ht="15.5" x14ac:dyDescent="0.35">
      <c r="B490" s="4"/>
    </row>
    <row r="491" spans="2:2" ht="15.5" x14ac:dyDescent="0.35">
      <c r="B491" s="4"/>
    </row>
    <row r="492" spans="2:2" ht="15.5" x14ac:dyDescent="0.35">
      <c r="B492" s="4"/>
    </row>
    <row r="493" spans="2:2" ht="15.5" x14ac:dyDescent="0.35">
      <c r="B493" s="4"/>
    </row>
    <row r="494" spans="2:2" ht="15.5" x14ac:dyDescent="0.35">
      <c r="B494" s="4"/>
    </row>
    <row r="495" spans="2:2" ht="15.5" x14ac:dyDescent="0.35">
      <c r="B495" s="4"/>
    </row>
    <row r="496" spans="2:2" ht="15.5" x14ac:dyDescent="0.35">
      <c r="B496" s="4"/>
    </row>
    <row r="497" spans="2:2" ht="15.5" x14ac:dyDescent="0.35">
      <c r="B497" s="4"/>
    </row>
    <row r="498" spans="2:2" ht="15.5" x14ac:dyDescent="0.35">
      <c r="B498" s="4"/>
    </row>
    <row r="499" spans="2:2" ht="15.5" x14ac:dyDescent="0.35">
      <c r="B499" s="4"/>
    </row>
    <row r="500" spans="2:2" ht="15.5" x14ac:dyDescent="0.35">
      <c r="B500" s="4"/>
    </row>
    <row r="501" spans="2:2" ht="15.5" x14ac:dyDescent="0.35">
      <c r="B501" s="4"/>
    </row>
    <row r="502" spans="2:2" ht="15.5" x14ac:dyDescent="0.35">
      <c r="B502" s="4"/>
    </row>
    <row r="503" spans="2:2" ht="15.5" x14ac:dyDescent="0.35">
      <c r="B503" s="4"/>
    </row>
    <row r="504" spans="2:2" ht="15.5" x14ac:dyDescent="0.35">
      <c r="B504" s="4"/>
    </row>
    <row r="505" spans="2:2" ht="15.5" x14ac:dyDescent="0.35">
      <c r="B505" s="4"/>
    </row>
    <row r="506" spans="2:2" ht="15.5" x14ac:dyDescent="0.35">
      <c r="B506" s="4"/>
    </row>
    <row r="507" spans="2:2" ht="15.5" x14ac:dyDescent="0.35">
      <c r="B507" s="4"/>
    </row>
    <row r="508" spans="2:2" ht="15.5" x14ac:dyDescent="0.35">
      <c r="B508" s="4"/>
    </row>
    <row r="509" spans="2:2" ht="15.5" x14ac:dyDescent="0.35">
      <c r="B509" s="4"/>
    </row>
    <row r="510" spans="2:2" ht="15.5" x14ac:dyDescent="0.35">
      <c r="B510" s="4"/>
    </row>
    <row r="511" spans="2:2" ht="15.5" x14ac:dyDescent="0.35">
      <c r="B511" s="4"/>
    </row>
    <row r="512" spans="2:2" ht="15.5" x14ac:dyDescent="0.35">
      <c r="B512" s="4"/>
    </row>
    <row r="513" spans="2:2" ht="15.5" x14ac:dyDescent="0.35">
      <c r="B513" s="4"/>
    </row>
    <row r="514" spans="2:2" ht="15.5" x14ac:dyDescent="0.35">
      <c r="B514" s="4"/>
    </row>
    <row r="515" spans="2:2" ht="15.5" x14ac:dyDescent="0.35">
      <c r="B515" s="4"/>
    </row>
    <row r="516" spans="2:2" ht="15.5" x14ac:dyDescent="0.35">
      <c r="B516" s="4"/>
    </row>
    <row r="517" spans="2:2" ht="15.5" x14ac:dyDescent="0.35">
      <c r="B517" s="4"/>
    </row>
    <row r="518" spans="2:2" ht="15.5" x14ac:dyDescent="0.35">
      <c r="B518" s="4"/>
    </row>
    <row r="519" spans="2:2" ht="15.5" x14ac:dyDescent="0.35">
      <c r="B519" s="4"/>
    </row>
    <row r="520" spans="2:2" ht="15.5" x14ac:dyDescent="0.35">
      <c r="B520" s="4"/>
    </row>
    <row r="521" spans="2:2" ht="15.5" x14ac:dyDescent="0.35">
      <c r="B521" s="4"/>
    </row>
    <row r="522" spans="2:2" ht="15.5" x14ac:dyDescent="0.35">
      <c r="B522" s="4"/>
    </row>
    <row r="523" spans="2:2" ht="15.5" x14ac:dyDescent="0.35">
      <c r="B523" s="4"/>
    </row>
    <row r="524" spans="2:2" ht="15.5" x14ac:dyDescent="0.35">
      <c r="B524" s="4"/>
    </row>
    <row r="525" spans="2:2" ht="15.5" x14ac:dyDescent="0.35">
      <c r="B525" s="4"/>
    </row>
    <row r="526" spans="2:2" ht="15.5" x14ac:dyDescent="0.35">
      <c r="B526" s="4"/>
    </row>
    <row r="527" spans="2:2" ht="15.5" x14ac:dyDescent="0.35">
      <c r="B527" s="4"/>
    </row>
    <row r="528" spans="2:2" ht="15.5" x14ac:dyDescent="0.35">
      <c r="B528" s="4"/>
    </row>
    <row r="529" spans="2:2" ht="15.5" x14ac:dyDescent="0.35">
      <c r="B529" s="4"/>
    </row>
    <row r="530" spans="2:2" ht="15.5" x14ac:dyDescent="0.35">
      <c r="B530" s="4"/>
    </row>
    <row r="531" spans="2:2" ht="15.5" x14ac:dyDescent="0.35">
      <c r="B531" s="4"/>
    </row>
    <row r="532" spans="2:2" ht="15.5" x14ac:dyDescent="0.35">
      <c r="B532" s="4"/>
    </row>
    <row r="533" spans="2:2" ht="15.5" x14ac:dyDescent="0.35">
      <c r="B533" s="4"/>
    </row>
    <row r="534" spans="2:2" ht="15.5" x14ac:dyDescent="0.35">
      <c r="B534" s="4"/>
    </row>
    <row r="535" spans="2:2" ht="15.5" x14ac:dyDescent="0.35">
      <c r="B535" s="4"/>
    </row>
    <row r="536" spans="2:2" ht="15.5" x14ac:dyDescent="0.35">
      <c r="B536" s="4"/>
    </row>
    <row r="537" spans="2:2" ht="15.5" x14ac:dyDescent="0.35">
      <c r="B537" s="4"/>
    </row>
    <row r="538" spans="2:2" ht="15.5" x14ac:dyDescent="0.35">
      <c r="B538" s="4"/>
    </row>
    <row r="539" spans="2:2" ht="15.5" x14ac:dyDescent="0.35">
      <c r="B539" s="4"/>
    </row>
    <row r="540" spans="2:2" ht="15.5" x14ac:dyDescent="0.35">
      <c r="B540" s="4"/>
    </row>
    <row r="541" spans="2:2" ht="15.5" x14ac:dyDescent="0.35">
      <c r="B541" s="4"/>
    </row>
    <row r="542" spans="2:2" ht="15.5" x14ac:dyDescent="0.35">
      <c r="B542" s="4"/>
    </row>
    <row r="543" spans="2:2" ht="15.5" x14ac:dyDescent="0.35">
      <c r="B543" s="4"/>
    </row>
    <row r="544" spans="2:2" ht="15.5" x14ac:dyDescent="0.35">
      <c r="B544" s="4"/>
    </row>
    <row r="545" spans="2:2" ht="15.5" x14ac:dyDescent="0.35">
      <c r="B545" s="4"/>
    </row>
    <row r="546" spans="2:2" ht="15.5" x14ac:dyDescent="0.35">
      <c r="B546" s="4"/>
    </row>
    <row r="547" spans="2:2" ht="15.5" x14ac:dyDescent="0.35">
      <c r="B547" s="4"/>
    </row>
    <row r="548" spans="2:2" ht="15.5" x14ac:dyDescent="0.35">
      <c r="B548" s="4"/>
    </row>
    <row r="549" spans="2:2" ht="15.5" x14ac:dyDescent="0.35">
      <c r="B549" s="4"/>
    </row>
    <row r="550" spans="2:2" ht="15.5" x14ac:dyDescent="0.35">
      <c r="B550" s="4"/>
    </row>
    <row r="551" spans="2:2" ht="15.5" x14ac:dyDescent="0.35">
      <c r="B551" s="4"/>
    </row>
    <row r="552" spans="2:2" ht="15.5" x14ac:dyDescent="0.35">
      <c r="B552" s="4"/>
    </row>
    <row r="553" spans="2:2" ht="15.5" x14ac:dyDescent="0.35">
      <c r="B553" s="4"/>
    </row>
    <row r="554" spans="2:2" ht="15.5" x14ac:dyDescent="0.35">
      <c r="B554" s="4"/>
    </row>
    <row r="555" spans="2:2" ht="15.5" x14ac:dyDescent="0.35">
      <c r="B555" s="4"/>
    </row>
    <row r="556" spans="2:2" ht="15.5" x14ac:dyDescent="0.35">
      <c r="B556" s="4"/>
    </row>
    <row r="557" spans="2:2" ht="15.5" x14ac:dyDescent="0.35">
      <c r="B557" s="4"/>
    </row>
    <row r="558" spans="2:2" ht="15.5" x14ac:dyDescent="0.35">
      <c r="B558" s="4"/>
    </row>
    <row r="559" spans="2:2" ht="15.5" x14ac:dyDescent="0.35">
      <c r="B559" s="4"/>
    </row>
    <row r="560" spans="2:2" ht="15.5" x14ac:dyDescent="0.35">
      <c r="B560" s="4"/>
    </row>
    <row r="561" spans="2:2" ht="15.5" x14ac:dyDescent="0.35">
      <c r="B561" s="4"/>
    </row>
    <row r="562" spans="2:2" ht="15.5" x14ac:dyDescent="0.35">
      <c r="B562" s="4"/>
    </row>
    <row r="563" spans="2:2" ht="15.5" x14ac:dyDescent="0.35">
      <c r="B563" s="4"/>
    </row>
    <row r="564" spans="2:2" ht="15.5" x14ac:dyDescent="0.35">
      <c r="B564" s="4"/>
    </row>
    <row r="565" spans="2:2" ht="15.5" x14ac:dyDescent="0.35">
      <c r="B565" s="4"/>
    </row>
    <row r="566" spans="2:2" ht="15.5" x14ac:dyDescent="0.35">
      <c r="B566" s="4"/>
    </row>
    <row r="567" spans="2:2" ht="15.5" x14ac:dyDescent="0.35">
      <c r="B567" s="4"/>
    </row>
    <row r="568" spans="2:2" ht="15.5" x14ac:dyDescent="0.35">
      <c r="B568" s="4"/>
    </row>
    <row r="569" spans="2:2" ht="15.5" x14ac:dyDescent="0.35">
      <c r="B569" s="4"/>
    </row>
    <row r="570" spans="2:2" ht="15.5" x14ac:dyDescent="0.35">
      <c r="B570" s="4"/>
    </row>
    <row r="571" spans="2:2" ht="15.5" x14ac:dyDescent="0.35">
      <c r="B571" s="4"/>
    </row>
    <row r="572" spans="2:2" ht="15.5" x14ac:dyDescent="0.35">
      <c r="B572" s="4"/>
    </row>
    <row r="573" spans="2:2" ht="15.5" x14ac:dyDescent="0.35">
      <c r="B573" s="4"/>
    </row>
    <row r="574" spans="2:2" ht="15.5" x14ac:dyDescent="0.35">
      <c r="B574" s="4"/>
    </row>
    <row r="575" spans="2:2" ht="15.5" x14ac:dyDescent="0.35">
      <c r="B575" s="4"/>
    </row>
    <row r="576" spans="2:2" ht="15.5" x14ac:dyDescent="0.35">
      <c r="B576" s="4"/>
    </row>
    <row r="577" spans="2:2" ht="15.5" x14ac:dyDescent="0.35">
      <c r="B577" s="4"/>
    </row>
    <row r="578" spans="2:2" ht="15.5" x14ac:dyDescent="0.35">
      <c r="B578" s="4"/>
    </row>
    <row r="579" spans="2:2" ht="15.5" x14ac:dyDescent="0.35">
      <c r="B579" s="4"/>
    </row>
    <row r="580" spans="2:2" ht="15.5" x14ac:dyDescent="0.35">
      <c r="B580" s="4"/>
    </row>
    <row r="581" spans="2:2" ht="15.5" x14ac:dyDescent="0.35">
      <c r="B581" s="4"/>
    </row>
    <row r="582" spans="2:2" ht="15.5" x14ac:dyDescent="0.35">
      <c r="B582" s="4"/>
    </row>
    <row r="583" spans="2:2" ht="15.5" x14ac:dyDescent="0.35">
      <c r="B583" s="4"/>
    </row>
    <row r="584" spans="2:2" ht="15.5" x14ac:dyDescent="0.35">
      <c r="B584" s="4"/>
    </row>
    <row r="585" spans="2:2" ht="15.5" x14ac:dyDescent="0.35">
      <c r="B585" s="4"/>
    </row>
    <row r="586" spans="2:2" ht="15.5" x14ac:dyDescent="0.35">
      <c r="B586" s="4"/>
    </row>
    <row r="587" spans="2:2" ht="15.5" x14ac:dyDescent="0.35">
      <c r="B587" s="4"/>
    </row>
    <row r="588" spans="2:2" ht="15.5" x14ac:dyDescent="0.35">
      <c r="B588" s="4"/>
    </row>
    <row r="589" spans="2:2" ht="15.5" x14ac:dyDescent="0.35">
      <c r="B589" s="4"/>
    </row>
    <row r="590" spans="2:2" ht="15.5" x14ac:dyDescent="0.35">
      <c r="B590" s="4"/>
    </row>
    <row r="591" spans="2:2" ht="15.5" x14ac:dyDescent="0.35">
      <c r="B591" s="4"/>
    </row>
    <row r="592" spans="2:2" ht="15.5" x14ac:dyDescent="0.35">
      <c r="B592" s="4"/>
    </row>
    <row r="593" spans="2:2" ht="15.5" x14ac:dyDescent="0.35">
      <c r="B593" s="4"/>
    </row>
    <row r="594" spans="2:2" ht="15.5" x14ac:dyDescent="0.35">
      <c r="B594" s="4"/>
    </row>
    <row r="595" spans="2:2" ht="15.5" x14ac:dyDescent="0.35">
      <c r="B595" s="4"/>
    </row>
    <row r="596" spans="2:2" ht="15.5" x14ac:dyDescent="0.35">
      <c r="B596" s="4"/>
    </row>
    <row r="597" spans="2:2" ht="15.5" x14ac:dyDescent="0.35">
      <c r="B597" s="4"/>
    </row>
    <row r="598" spans="2:2" ht="15.5" x14ac:dyDescent="0.35">
      <c r="B598" s="4"/>
    </row>
    <row r="599" spans="2:2" ht="15.5" x14ac:dyDescent="0.35">
      <c r="B599" s="4"/>
    </row>
    <row r="600" spans="2:2" ht="15.5" x14ac:dyDescent="0.35">
      <c r="B600" s="4"/>
    </row>
    <row r="601" spans="2:2" ht="15.5" x14ac:dyDescent="0.35">
      <c r="B601" s="4"/>
    </row>
    <row r="602" spans="2:2" ht="15.5" x14ac:dyDescent="0.35">
      <c r="B602" s="4"/>
    </row>
    <row r="603" spans="2:2" ht="15.5" x14ac:dyDescent="0.35">
      <c r="B603" s="4"/>
    </row>
    <row r="604" spans="2:2" ht="15.5" x14ac:dyDescent="0.35">
      <c r="B604" s="4"/>
    </row>
    <row r="605" spans="2:2" ht="15.5" x14ac:dyDescent="0.35">
      <c r="B605" s="4"/>
    </row>
    <row r="606" spans="2:2" ht="15.5" x14ac:dyDescent="0.35">
      <c r="B606" s="4"/>
    </row>
    <row r="607" spans="2:2" ht="15.5" x14ac:dyDescent="0.35">
      <c r="B607" s="4"/>
    </row>
    <row r="608" spans="2:2" ht="15.5" x14ac:dyDescent="0.35">
      <c r="B608" s="4"/>
    </row>
    <row r="609" spans="2:2" ht="15.5" x14ac:dyDescent="0.35">
      <c r="B609" s="4"/>
    </row>
    <row r="610" spans="2:2" ht="15.5" x14ac:dyDescent="0.35">
      <c r="B610" s="4"/>
    </row>
    <row r="611" spans="2:2" ht="15.5" x14ac:dyDescent="0.35">
      <c r="B611" s="4"/>
    </row>
    <row r="612" spans="2:2" ht="15.5" x14ac:dyDescent="0.35">
      <c r="B612" s="4"/>
    </row>
    <row r="613" spans="2:2" ht="15.5" x14ac:dyDescent="0.35">
      <c r="B613" s="4"/>
    </row>
    <row r="614" spans="2:2" ht="15.5" x14ac:dyDescent="0.35">
      <c r="B614" s="4"/>
    </row>
    <row r="615" spans="2:2" ht="15.5" x14ac:dyDescent="0.35">
      <c r="B615" s="4"/>
    </row>
    <row r="616" spans="2:2" ht="15.5" x14ac:dyDescent="0.35">
      <c r="B616" s="4"/>
    </row>
    <row r="617" spans="2:2" ht="15.5" x14ac:dyDescent="0.35">
      <c r="B617" s="4"/>
    </row>
    <row r="618" spans="2:2" ht="15.5" x14ac:dyDescent="0.35">
      <c r="B618" s="4"/>
    </row>
    <row r="619" spans="2:2" ht="15.5" x14ac:dyDescent="0.35">
      <c r="B619" s="4"/>
    </row>
    <row r="620" spans="2:2" ht="15.5" x14ac:dyDescent="0.35">
      <c r="B620" s="4"/>
    </row>
    <row r="621" spans="2:2" ht="15.5" x14ac:dyDescent="0.35">
      <c r="B621" s="4"/>
    </row>
    <row r="622" spans="2:2" ht="15.5" x14ac:dyDescent="0.35">
      <c r="B622" s="4"/>
    </row>
    <row r="623" spans="2:2" ht="15.5" x14ac:dyDescent="0.35">
      <c r="B623" s="4"/>
    </row>
    <row r="624" spans="2:2" ht="15.5" x14ac:dyDescent="0.35">
      <c r="B624" s="4"/>
    </row>
    <row r="625" spans="2:2" ht="15.5" x14ac:dyDescent="0.35">
      <c r="B625" s="4"/>
    </row>
    <row r="626" spans="2:2" ht="15.5" x14ac:dyDescent="0.35">
      <c r="B626" s="4"/>
    </row>
    <row r="627" spans="2:2" ht="15.5" x14ac:dyDescent="0.35">
      <c r="B627" s="4"/>
    </row>
    <row r="628" spans="2:2" ht="15.5" x14ac:dyDescent="0.35">
      <c r="B628" s="4"/>
    </row>
    <row r="629" spans="2:2" ht="15.5" x14ac:dyDescent="0.35">
      <c r="B629" s="4"/>
    </row>
    <row r="630" spans="2:2" ht="15.5" x14ac:dyDescent="0.35">
      <c r="B630" s="4"/>
    </row>
    <row r="631" spans="2:2" ht="15.5" x14ac:dyDescent="0.35">
      <c r="B631" s="4"/>
    </row>
    <row r="632" spans="2:2" ht="15.5" x14ac:dyDescent="0.35">
      <c r="B632" s="4"/>
    </row>
    <row r="633" spans="2:2" ht="15.5" x14ac:dyDescent="0.35">
      <c r="B633" s="4"/>
    </row>
    <row r="634" spans="2:2" ht="15.5" x14ac:dyDescent="0.35">
      <c r="B634" s="4"/>
    </row>
    <row r="635" spans="2:2" ht="15.5" x14ac:dyDescent="0.35">
      <c r="B635" s="4"/>
    </row>
    <row r="636" spans="2:2" ht="15.5" x14ac:dyDescent="0.35">
      <c r="B636" s="4"/>
    </row>
    <row r="637" spans="2:2" ht="15.5" x14ac:dyDescent="0.35">
      <c r="B637" s="4"/>
    </row>
    <row r="638" spans="2:2" ht="15.5" x14ac:dyDescent="0.35">
      <c r="B638" s="4"/>
    </row>
    <row r="639" spans="2:2" ht="15.5" x14ac:dyDescent="0.35">
      <c r="B639" s="4"/>
    </row>
    <row r="640" spans="2:2" ht="15.5" x14ac:dyDescent="0.35">
      <c r="B640" s="4"/>
    </row>
    <row r="641" spans="2:2" ht="15.5" x14ac:dyDescent="0.35">
      <c r="B641" s="4"/>
    </row>
    <row r="642" spans="2:2" ht="15.5" x14ac:dyDescent="0.35">
      <c r="B642" s="4"/>
    </row>
    <row r="643" spans="2:2" ht="15.5" x14ac:dyDescent="0.35">
      <c r="B643" s="4"/>
    </row>
    <row r="644" spans="2:2" ht="15.5" x14ac:dyDescent="0.35">
      <c r="B644" s="4"/>
    </row>
    <row r="645" spans="2:2" ht="15.5" x14ac:dyDescent="0.35">
      <c r="B645" s="4"/>
    </row>
    <row r="646" spans="2:2" ht="15.5" x14ac:dyDescent="0.35">
      <c r="B646" s="4"/>
    </row>
    <row r="647" spans="2:2" ht="15.5" x14ac:dyDescent="0.35">
      <c r="B647" s="4"/>
    </row>
    <row r="648" spans="2:2" ht="15.5" x14ac:dyDescent="0.35">
      <c r="B648" s="4"/>
    </row>
    <row r="649" spans="2:2" ht="15.5" x14ac:dyDescent="0.35">
      <c r="B649" s="4"/>
    </row>
    <row r="650" spans="2:2" ht="15.5" x14ac:dyDescent="0.35">
      <c r="B650" s="4"/>
    </row>
    <row r="651" spans="2:2" ht="15.5" x14ac:dyDescent="0.35">
      <c r="B651" s="4"/>
    </row>
    <row r="652" spans="2:2" ht="15.5" x14ac:dyDescent="0.35">
      <c r="B652" s="4"/>
    </row>
    <row r="653" spans="2:2" ht="15.5" x14ac:dyDescent="0.35">
      <c r="B653" s="4"/>
    </row>
    <row r="654" spans="2:2" ht="15.5" x14ac:dyDescent="0.35">
      <c r="B654" s="4"/>
    </row>
    <row r="655" spans="2:2" ht="15.5" x14ac:dyDescent="0.35">
      <c r="B655" s="4"/>
    </row>
    <row r="656" spans="2:2" ht="15.5" x14ac:dyDescent="0.35">
      <c r="B656" s="4"/>
    </row>
    <row r="657" spans="2:2" ht="15.5" x14ac:dyDescent="0.35">
      <c r="B657" s="4"/>
    </row>
    <row r="658" spans="2:2" ht="15.5" x14ac:dyDescent="0.35">
      <c r="B658" s="4"/>
    </row>
    <row r="659" spans="2:2" ht="15.5" x14ac:dyDescent="0.35">
      <c r="B659" s="4"/>
    </row>
    <row r="660" spans="2:2" ht="15.5" x14ac:dyDescent="0.35">
      <c r="B660" s="4"/>
    </row>
    <row r="661" spans="2:2" ht="15.5" x14ac:dyDescent="0.35">
      <c r="B661" s="4"/>
    </row>
    <row r="662" spans="2:2" ht="15.5" x14ac:dyDescent="0.35">
      <c r="B662" s="4"/>
    </row>
    <row r="663" spans="2:2" ht="15.5" x14ac:dyDescent="0.35">
      <c r="B663" s="4"/>
    </row>
    <row r="664" spans="2:2" ht="15.5" x14ac:dyDescent="0.35">
      <c r="B664" s="4"/>
    </row>
    <row r="665" spans="2:2" ht="15.5" x14ac:dyDescent="0.35">
      <c r="B665" s="4"/>
    </row>
    <row r="666" spans="2:2" ht="15.5" x14ac:dyDescent="0.35">
      <c r="B666" s="4"/>
    </row>
    <row r="667" spans="2:2" ht="15.5" x14ac:dyDescent="0.35">
      <c r="B667" s="4"/>
    </row>
    <row r="668" spans="2:2" ht="15.5" x14ac:dyDescent="0.35">
      <c r="B668" s="4"/>
    </row>
    <row r="669" spans="2:2" ht="15.5" x14ac:dyDescent="0.35">
      <c r="B669" s="4"/>
    </row>
    <row r="670" spans="2:2" ht="15.5" x14ac:dyDescent="0.35">
      <c r="B670" s="4"/>
    </row>
    <row r="671" spans="2:2" ht="15.5" x14ac:dyDescent="0.35">
      <c r="B671" s="4"/>
    </row>
    <row r="672" spans="2:2" ht="15.5" x14ac:dyDescent="0.35">
      <c r="B672" s="4"/>
    </row>
    <row r="673" spans="2:2" ht="15.5" x14ac:dyDescent="0.35">
      <c r="B673" s="4"/>
    </row>
    <row r="674" spans="2:2" ht="15.5" x14ac:dyDescent="0.35">
      <c r="B674" s="4"/>
    </row>
    <row r="675" spans="2:2" ht="15.5" x14ac:dyDescent="0.35">
      <c r="B675" s="4"/>
    </row>
    <row r="676" spans="2:2" ht="15.5" x14ac:dyDescent="0.35">
      <c r="B676" s="4"/>
    </row>
    <row r="677" spans="2:2" ht="15.5" x14ac:dyDescent="0.35">
      <c r="B677" s="4"/>
    </row>
    <row r="678" spans="2:2" ht="15.5" x14ac:dyDescent="0.35">
      <c r="B678" s="4"/>
    </row>
    <row r="679" spans="2:2" ht="15.5" x14ac:dyDescent="0.35">
      <c r="B679" s="4"/>
    </row>
    <row r="680" spans="2:2" ht="15.5" x14ac:dyDescent="0.35">
      <c r="B680" s="4"/>
    </row>
    <row r="681" spans="2:2" ht="15.5" x14ac:dyDescent="0.35">
      <c r="B681" s="4"/>
    </row>
    <row r="682" spans="2:2" ht="15.5" x14ac:dyDescent="0.35">
      <c r="B682" s="4"/>
    </row>
    <row r="683" spans="2:2" ht="15.5" x14ac:dyDescent="0.35">
      <c r="B683" s="4"/>
    </row>
    <row r="684" spans="2:2" ht="15.5" x14ac:dyDescent="0.35">
      <c r="B684" s="4"/>
    </row>
    <row r="685" spans="2:2" ht="15.5" x14ac:dyDescent="0.35">
      <c r="B685" s="4"/>
    </row>
    <row r="686" spans="2:2" ht="15.5" x14ac:dyDescent="0.35">
      <c r="B686" s="4"/>
    </row>
    <row r="687" spans="2:2" ht="15.5" x14ac:dyDescent="0.35">
      <c r="B687" s="4"/>
    </row>
    <row r="688" spans="2:2" ht="15.5" x14ac:dyDescent="0.35">
      <c r="B688" s="4"/>
    </row>
    <row r="689" spans="2:2" ht="15.5" x14ac:dyDescent="0.35">
      <c r="B689" s="4"/>
    </row>
    <row r="690" spans="2:2" ht="15.5" x14ac:dyDescent="0.35">
      <c r="B690" s="4"/>
    </row>
    <row r="691" spans="2:2" ht="15.5" x14ac:dyDescent="0.35">
      <c r="B691" s="4"/>
    </row>
    <row r="692" spans="2:2" ht="15.5" x14ac:dyDescent="0.35">
      <c r="B692" s="4"/>
    </row>
    <row r="693" spans="2:2" ht="15.5" x14ac:dyDescent="0.35">
      <c r="B693" s="4"/>
    </row>
    <row r="694" spans="2:2" ht="15.5" x14ac:dyDescent="0.35">
      <c r="B694" s="4"/>
    </row>
    <row r="695" spans="2:2" ht="15.5" x14ac:dyDescent="0.35">
      <c r="B695" s="4"/>
    </row>
    <row r="696" spans="2:2" ht="15.5" x14ac:dyDescent="0.35">
      <c r="B696" s="4"/>
    </row>
    <row r="697" spans="2:2" ht="15.5" x14ac:dyDescent="0.35">
      <c r="B697" s="4"/>
    </row>
    <row r="698" spans="2:2" ht="15.5" x14ac:dyDescent="0.35">
      <c r="B698" s="4"/>
    </row>
    <row r="699" spans="2:2" ht="15.5" x14ac:dyDescent="0.35">
      <c r="B699" s="4"/>
    </row>
    <row r="700" spans="2:2" ht="15.5" x14ac:dyDescent="0.35">
      <c r="B700" s="4"/>
    </row>
    <row r="701" spans="2:2" ht="15.5" x14ac:dyDescent="0.35">
      <c r="B701" s="4"/>
    </row>
    <row r="702" spans="2:2" ht="15.5" x14ac:dyDescent="0.35">
      <c r="B702" s="4"/>
    </row>
    <row r="703" spans="2:2" ht="15.5" x14ac:dyDescent="0.35">
      <c r="B703" s="4"/>
    </row>
    <row r="704" spans="2:2" ht="15.5" x14ac:dyDescent="0.35">
      <c r="B704" s="4"/>
    </row>
    <row r="705" spans="2:2" ht="15.5" x14ac:dyDescent="0.35">
      <c r="B705" s="4"/>
    </row>
    <row r="706" spans="2:2" ht="15.5" x14ac:dyDescent="0.35">
      <c r="B706" s="4"/>
    </row>
    <row r="707" spans="2:2" ht="15.5" x14ac:dyDescent="0.35">
      <c r="B707" s="4"/>
    </row>
    <row r="708" spans="2:2" ht="15.5" x14ac:dyDescent="0.35">
      <c r="B708" s="4"/>
    </row>
    <row r="709" spans="2:2" ht="15.5" x14ac:dyDescent="0.35">
      <c r="B709" s="4"/>
    </row>
    <row r="710" spans="2:2" ht="15.5" x14ac:dyDescent="0.35">
      <c r="B710" s="4"/>
    </row>
    <row r="711" spans="2:2" ht="15.5" x14ac:dyDescent="0.35">
      <c r="B711" s="4"/>
    </row>
    <row r="712" spans="2:2" ht="15.5" x14ac:dyDescent="0.35">
      <c r="B712" s="4"/>
    </row>
    <row r="713" spans="2:2" ht="15.5" x14ac:dyDescent="0.35">
      <c r="B713" s="4"/>
    </row>
    <row r="714" spans="2:2" ht="15.5" x14ac:dyDescent="0.35">
      <c r="B714" s="4"/>
    </row>
    <row r="715" spans="2:2" ht="15.5" x14ac:dyDescent="0.35">
      <c r="B715" s="4"/>
    </row>
    <row r="716" spans="2:2" ht="15.5" x14ac:dyDescent="0.35">
      <c r="B716" s="4"/>
    </row>
    <row r="717" spans="2:2" ht="15.5" x14ac:dyDescent="0.35">
      <c r="B717" s="4"/>
    </row>
    <row r="718" spans="2:2" ht="15.5" x14ac:dyDescent="0.35">
      <c r="B718" s="4"/>
    </row>
    <row r="719" spans="2:2" ht="15.5" x14ac:dyDescent="0.35">
      <c r="B719" s="4"/>
    </row>
    <row r="720" spans="2:2" ht="15.5" x14ac:dyDescent="0.35">
      <c r="B720" s="4"/>
    </row>
    <row r="721" spans="2:2" ht="15.5" x14ac:dyDescent="0.35">
      <c r="B721" s="4"/>
    </row>
    <row r="722" spans="2:2" ht="15.5" x14ac:dyDescent="0.35">
      <c r="B722" s="4"/>
    </row>
    <row r="723" spans="2:2" ht="15.5" x14ac:dyDescent="0.35">
      <c r="B723" s="4"/>
    </row>
    <row r="724" spans="2:2" ht="15.5" x14ac:dyDescent="0.35">
      <c r="B724" s="4"/>
    </row>
    <row r="725" spans="2:2" ht="15.5" x14ac:dyDescent="0.35">
      <c r="B725" s="4"/>
    </row>
    <row r="726" spans="2:2" ht="15.5" x14ac:dyDescent="0.35">
      <c r="B726" s="4"/>
    </row>
    <row r="727" spans="2:2" ht="15.5" x14ac:dyDescent="0.35">
      <c r="B727" s="4"/>
    </row>
    <row r="728" spans="2:2" ht="15.5" x14ac:dyDescent="0.35">
      <c r="B728" s="4"/>
    </row>
    <row r="729" spans="2:2" ht="15.5" x14ac:dyDescent="0.35">
      <c r="B729" s="4"/>
    </row>
    <row r="730" spans="2:2" ht="15.5" x14ac:dyDescent="0.35">
      <c r="B730" s="4"/>
    </row>
    <row r="731" spans="2:2" ht="15.5" x14ac:dyDescent="0.35">
      <c r="B731" s="4"/>
    </row>
    <row r="732" spans="2:2" ht="15.5" x14ac:dyDescent="0.35">
      <c r="B732" s="4"/>
    </row>
    <row r="733" spans="2:2" ht="15.5" x14ac:dyDescent="0.35">
      <c r="B733" s="4"/>
    </row>
    <row r="734" spans="2:2" ht="15.5" x14ac:dyDescent="0.35">
      <c r="B734" s="4"/>
    </row>
    <row r="735" spans="2:2" ht="15.5" x14ac:dyDescent="0.35">
      <c r="B735" s="4"/>
    </row>
    <row r="736" spans="2:2" ht="15.5" x14ac:dyDescent="0.35">
      <c r="B736" s="4"/>
    </row>
    <row r="737" spans="2:2" ht="15.5" x14ac:dyDescent="0.35">
      <c r="B737" s="4"/>
    </row>
    <row r="738" spans="2:2" ht="15.5" x14ac:dyDescent="0.35">
      <c r="B738" s="4"/>
    </row>
    <row r="739" spans="2:2" ht="15.5" x14ac:dyDescent="0.35">
      <c r="B739" s="4"/>
    </row>
    <row r="740" spans="2:2" ht="15.5" x14ac:dyDescent="0.35">
      <c r="B740" s="4"/>
    </row>
    <row r="741" spans="2:2" ht="15.5" x14ac:dyDescent="0.35">
      <c r="B741" s="4"/>
    </row>
    <row r="742" spans="2:2" ht="15.5" x14ac:dyDescent="0.35">
      <c r="B742" s="4"/>
    </row>
    <row r="743" spans="2:2" ht="15.5" x14ac:dyDescent="0.35">
      <c r="B743" s="4"/>
    </row>
    <row r="744" spans="2:2" ht="15.5" x14ac:dyDescent="0.35">
      <c r="B744" s="4"/>
    </row>
    <row r="745" spans="2:2" ht="15.5" x14ac:dyDescent="0.35">
      <c r="B745" s="4"/>
    </row>
    <row r="746" spans="2:2" ht="15.5" x14ac:dyDescent="0.35">
      <c r="B746" s="4"/>
    </row>
    <row r="747" spans="2:2" ht="15.5" x14ac:dyDescent="0.35">
      <c r="B747" s="4"/>
    </row>
    <row r="748" spans="2:2" ht="15.5" x14ac:dyDescent="0.35">
      <c r="B748" s="4"/>
    </row>
    <row r="749" spans="2:2" ht="15.5" x14ac:dyDescent="0.35">
      <c r="B749" s="4"/>
    </row>
    <row r="750" spans="2:2" ht="15.5" x14ac:dyDescent="0.35">
      <c r="B750" s="4"/>
    </row>
    <row r="751" spans="2:2" ht="15.5" x14ac:dyDescent="0.35">
      <c r="B751" s="4"/>
    </row>
    <row r="752" spans="2:2" ht="15.5" x14ac:dyDescent="0.35">
      <c r="B752" s="4"/>
    </row>
    <row r="753" spans="2:2" ht="15.5" x14ac:dyDescent="0.35">
      <c r="B753" s="4"/>
    </row>
    <row r="754" spans="2:2" ht="15.5" x14ac:dyDescent="0.35">
      <c r="B754" s="4"/>
    </row>
    <row r="755" spans="2:2" ht="15.5" x14ac:dyDescent="0.35">
      <c r="B755" s="4"/>
    </row>
    <row r="756" spans="2:2" ht="15.5" x14ac:dyDescent="0.35">
      <c r="B756" s="4"/>
    </row>
    <row r="757" spans="2:2" ht="15.5" x14ac:dyDescent="0.35">
      <c r="B757" s="4"/>
    </row>
    <row r="758" spans="2:2" ht="15.5" x14ac:dyDescent="0.35">
      <c r="B758" s="4"/>
    </row>
    <row r="759" spans="2:2" ht="15.5" x14ac:dyDescent="0.35">
      <c r="B759" s="4"/>
    </row>
    <row r="760" spans="2:2" ht="15.5" x14ac:dyDescent="0.35">
      <c r="B760" s="4"/>
    </row>
    <row r="761" spans="2:2" ht="15.5" x14ac:dyDescent="0.35">
      <c r="B761" s="4"/>
    </row>
    <row r="762" spans="2:2" ht="15.5" x14ac:dyDescent="0.35">
      <c r="B762" s="4"/>
    </row>
    <row r="763" spans="2:2" ht="15.5" x14ac:dyDescent="0.35">
      <c r="B763" s="4"/>
    </row>
    <row r="764" spans="2:2" ht="15.5" x14ac:dyDescent="0.35">
      <c r="B764" s="4"/>
    </row>
    <row r="765" spans="2:2" ht="15.5" x14ac:dyDescent="0.35">
      <c r="B765" s="4"/>
    </row>
    <row r="766" spans="2:2" ht="15.5" x14ac:dyDescent="0.35">
      <c r="B766" s="4"/>
    </row>
    <row r="767" spans="2:2" ht="15.5" x14ac:dyDescent="0.35">
      <c r="B767" s="4"/>
    </row>
    <row r="768" spans="2:2" ht="15.5" x14ac:dyDescent="0.35">
      <c r="B768" s="4"/>
    </row>
    <row r="769" spans="2:2" ht="15.5" x14ac:dyDescent="0.35">
      <c r="B769" s="4"/>
    </row>
    <row r="770" spans="2:2" ht="15.5" x14ac:dyDescent="0.35">
      <c r="B770" s="4"/>
    </row>
    <row r="771" spans="2:2" ht="15.5" x14ac:dyDescent="0.35">
      <c r="B771" s="4"/>
    </row>
    <row r="772" spans="2:2" ht="15.5" x14ac:dyDescent="0.35">
      <c r="B772" s="4"/>
    </row>
    <row r="773" spans="2:2" ht="15.5" x14ac:dyDescent="0.35">
      <c r="B773" s="4"/>
    </row>
    <row r="774" spans="2:2" ht="15.5" x14ac:dyDescent="0.35">
      <c r="B774" s="4"/>
    </row>
    <row r="775" spans="2:2" ht="15.5" x14ac:dyDescent="0.35">
      <c r="B775" s="4"/>
    </row>
    <row r="776" spans="2:2" ht="15.5" x14ac:dyDescent="0.35">
      <c r="B776" s="4"/>
    </row>
    <row r="777" spans="2:2" ht="15.5" x14ac:dyDescent="0.35">
      <c r="B777" s="4"/>
    </row>
    <row r="778" spans="2:2" ht="15.5" x14ac:dyDescent="0.35">
      <c r="B778" s="4"/>
    </row>
    <row r="779" spans="2:2" ht="15.5" x14ac:dyDescent="0.35">
      <c r="B779" s="4"/>
    </row>
    <row r="780" spans="2:2" ht="15.5" x14ac:dyDescent="0.35">
      <c r="B780" s="4"/>
    </row>
    <row r="781" spans="2:2" ht="15.5" x14ac:dyDescent="0.35">
      <c r="B781" s="4"/>
    </row>
    <row r="782" spans="2:2" ht="15.5" x14ac:dyDescent="0.35">
      <c r="B782" s="4"/>
    </row>
    <row r="783" spans="2:2" ht="15.5" x14ac:dyDescent="0.35">
      <c r="B783" s="4"/>
    </row>
    <row r="784" spans="2:2" ht="15.5" x14ac:dyDescent="0.35">
      <c r="B784" s="4"/>
    </row>
    <row r="785" spans="2:2" ht="15.5" x14ac:dyDescent="0.35">
      <c r="B785" s="4"/>
    </row>
    <row r="786" spans="2:2" ht="15.5" x14ac:dyDescent="0.35">
      <c r="B786" s="4"/>
    </row>
    <row r="787" spans="2:2" ht="15.5" x14ac:dyDescent="0.35">
      <c r="B787" s="4"/>
    </row>
    <row r="788" spans="2:2" ht="15.5" x14ac:dyDescent="0.35">
      <c r="B788" s="4"/>
    </row>
    <row r="789" spans="2:2" ht="15.5" x14ac:dyDescent="0.35">
      <c r="B789" s="4"/>
    </row>
    <row r="790" spans="2:2" ht="15.5" x14ac:dyDescent="0.35">
      <c r="B790" s="4"/>
    </row>
    <row r="791" spans="2:2" ht="15.5" x14ac:dyDescent="0.35">
      <c r="B791" s="4"/>
    </row>
    <row r="792" spans="2:2" ht="15.5" x14ac:dyDescent="0.35">
      <c r="B792" s="4"/>
    </row>
    <row r="793" spans="2:2" ht="15.5" x14ac:dyDescent="0.35">
      <c r="B793" s="4"/>
    </row>
    <row r="794" spans="2:2" ht="15.5" x14ac:dyDescent="0.35">
      <c r="B794" s="4"/>
    </row>
    <row r="795" spans="2:2" ht="15.5" x14ac:dyDescent="0.35">
      <c r="B795" s="4"/>
    </row>
    <row r="796" spans="2:2" ht="15.5" x14ac:dyDescent="0.35">
      <c r="B796" s="4"/>
    </row>
    <row r="797" spans="2:2" ht="15.5" x14ac:dyDescent="0.35">
      <c r="B797" s="4"/>
    </row>
    <row r="798" spans="2:2" ht="15.5" x14ac:dyDescent="0.35">
      <c r="B798" s="4"/>
    </row>
    <row r="799" spans="2:2" ht="15.5" x14ac:dyDescent="0.35">
      <c r="B799" s="4"/>
    </row>
    <row r="800" spans="2:2" ht="15.5" x14ac:dyDescent="0.35">
      <c r="B800" s="4"/>
    </row>
    <row r="801" spans="2:2" ht="15.5" x14ac:dyDescent="0.35">
      <c r="B801" s="4"/>
    </row>
    <row r="802" spans="2:2" ht="15.5" x14ac:dyDescent="0.35">
      <c r="B802" s="4"/>
    </row>
    <row r="803" spans="2:2" ht="15.5" x14ac:dyDescent="0.35">
      <c r="B803" s="4"/>
    </row>
    <row r="804" spans="2:2" ht="15.5" x14ac:dyDescent="0.35">
      <c r="B804" s="4"/>
    </row>
    <row r="805" spans="2:2" ht="15.5" x14ac:dyDescent="0.35">
      <c r="B805" s="4"/>
    </row>
    <row r="806" spans="2:2" ht="15.5" x14ac:dyDescent="0.35">
      <c r="B806" s="4"/>
    </row>
    <row r="807" spans="2:2" ht="15.5" x14ac:dyDescent="0.35">
      <c r="B807" s="4"/>
    </row>
    <row r="808" spans="2:2" ht="15.5" x14ac:dyDescent="0.35">
      <c r="B808" s="4"/>
    </row>
    <row r="809" spans="2:2" ht="15.5" x14ac:dyDescent="0.35">
      <c r="B809" s="4"/>
    </row>
    <row r="810" spans="2:2" ht="15.5" x14ac:dyDescent="0.35">
      <c r="B810" s="4"/>
    </row>
    <row r="811" spans="2:2" ht="15.5" x14ac:dyDescent="0.35">
      <c r="B811" s="4"/>
    </row>
    <row r="812" spans="2:2" ht="15.5" x14ac:dyDescent="0.35">
      <c r="B812" s="4"/>
    </row>
    <row r="813" spans="2:2" ht="15.5" x14ac:dyDescent="0.35">
      <c r="B813" s="4"/>
    </row>
    <row r="814" spans="2:2" ht="15.5" x14ac:dyDescent="0.35">
      <c r="B814" s="4"/>
    </row>
    <row r="815" spans="2:2" ht="15.5" x14ac:dyDescent="0.35">
      <c r="B815" s="4"/>
    </row>
    <row r="816" spans="2:2" ht="15.5" x14ac:dyDescent="0.35">
      <c r="B816" s="4"/>
    </row>
    <row r="817" spans="2:2" ht="15.5" x14ac:dyDescent="0.35">
      <c r="B817" s="4"/>
    </row>
    <row r="818" spans="2:2" ht="15.5" x14ac:dyDescent="0.35">
      <c r="B818" s="4"/>
    </row>
    <row r="819" spans="2:2" ht="15.5" x14ac:dyDescent="0.35">
      <c r="B819" s="4"/>
    </row>
    <row r="820" spans="2:2" ht="15.5" x14ac:dyDescent="0.35">
      <c r="B820" s="4"/>
    </row>
    <row r="821" spans="2:2" ht="15.5" x14ac:dyDescent="0.35">
      <c r="B821" s="4"/>
    </row>
    <row r="822" spans="2:2" ht="15.5" x14ac:dyDescent="0.35">
      <c r="B822" s="4"/>
    </row>
    <row r="823" spans="2:2" ht="15.5" x14ac:dyDescent="0.35">
      <c r="B823" s="4"/>
    </row>
    <row r="824" spans="2:2" ht="15.5" x14ac:dyDescent="0.35">
      <c r="B824" s="4"/>
    </row>
    <row r="825" spans="2:2" ht="15.5" x14ac:dyDescent="0.35">
      <c r="B825" s="4"/>
    </row>
    <row r="826" spans="2:2" ht="15.5" x14ac:dyDescent="0.35">
      <c r="B826" s="4"/>
    </row>
    <row r="827" spans="2:2" ht="15.5" x14ac:dyDescent="0.35">
      <c r="B827" s="4"/>
    </row>
    <row r="828" spans="2:2" ht="15.5" x14ac:dyDescent="0.35">
      <c r="B828" s="4"/>
    </row>
    <row r="829" spans="2:2" ht="15.5" x14ac:dyDescent="0.35">
      <c r="B829" s="4"/>
    </row>
    <row r="830" spans="2:2" ht="15.5" x14ac:dyDescent="0.35">
      <c r="B830" s="4"/>
    </row>
    <row r="831" spans="2:2" ht="15.5" x14ac:dyDescent="0.35">
      <c r="B831" s="4"/>
    </row>
    <row r="832" spans="2:2" ht="15.5" x14ac:dyDescent="0.35">
      <c r="B832" s="4"/>
    </row>
    <row r="833" spans="2:2" ht="15.5" x14ac:dyDescent="0.35">
      <c r="B833" s="4"/>
    </row>
    <row r="834" spans="2:2" ht="15.5" x14ac:dyDescent="0.35">
      <c r="B834" s="4"/>
    </row>
    <row r="835" spans="2:2" ht="15.5" x14ac:dyDescent="0.35">
      <c r="B835" s="4"/>
    </row>
    <row r="836" spans="2:2" ht="15.5" x14ac:dyDescent="0.35">
      <c r="B836" s="4"/>
    </row>
    <row r="837" spans="2:2" ht="15.5" x14ac:dyDescent="0.35">
      <c r="B837" s="4"/>
    </row>
    <row r="838" spans="2:2" ht="15.5" x14ac:dyDescent="0.35">
      <c r="B838" s="4"/>
    </row>
    <row r="839" spans="2:2" ht="15.5" x14ac:dyDescent="0.35">
      <c r="B839" s="4"/>
    </row>
    <row r="840" spans="2:2" ht="15.5" x14ac:dyDescent="0.35">
      <c r="B840" s="4"/>
    </row>
    <row r="841" spans="2:2" ht="15.5" x14ac:dyDescent="0.35">
      <c r="B841" s="4"/>
    </row>
    <row r="842" spans="2:2" ht="15.5" x14ac:dyDescent="0.35">
      <c r="B842" s="4"/>
    </row>
    <row r="843" spans="2:2" ht="15.5" x14ac:dyDescent="0.35">
      <c r="B843" s="4"/>
    </row>
    <row r="844" spans="2:2" ht="15.5" x14ac:dyDescent="0.35">
      <c r="B844" s="4"/>
    </row>
    <row r="845" spans="2:2" ht="15.5" x14ac:dyDescent="0.35">
      <c r="B845" s="4"/>
    </row>
    <row r="846" spans="2:2" ht="15.5" x14ac:dyDescent="0.35">
      <c r="B846" s="4"/>
    </row>
    <row r="847" spans="2:2" ht="15.5" x14ac:dyDescent="0.35">
      <c r="B847" s="4"/>
    </row>
    <row r="848" spans="2:2" ht="15.5" x14ac:dyDescent="0.35">
      <c r="B848" s="4"/>
    </row>
    <row r="849" spans="2:2" ht="15.5" x14ac:dyDescent="0.35">
      <c r="B849" s="4"/>
    </row>
    <row r="850" spans="2:2" ht="15.5" x14ac:dyDescent="0.35">
      <c r="B850" s="4"/>
    </row>
    <row r="851" spans="2:2" ht="15.5" x14ac:dyDescent="0.35">
      <c r="B851" s="4"/>
    </row>
    <row r="852" spans="2:2" ht="15.5" x14ac:dyDescent="0.35">
      <c r="B852" s="4"/>
    </row>
    <row r="853" spans="2:2" ht="15.5" x14ac:dyDescent="0.35">
      <c r="B853" s="4"/>
    </row>
    <row r="854" spans="2:2" ht="15.5" x14ac:dyDescent="0.35">
      <c r="B854" s="4"/>
    </row>
    <row r="855" spans="2:2" ht="15.5" x14ac:dyDescent="0.35">
      <c r="B855" s="4"/>
    </row>
    <row r="856" spans="2:2" ht="15.5" x14ac:dyDescent="0.35">
      <c r="B856" s="4"/>
    </row>
    <row r="857" spans="2:2" ht="15.5" x14ac:dyDescent="0.35">
      <c r="B857" s="4"/>
    </row>
    <row r="858" spans="2:2" ht="15.5" x14ac:dyDescent="0.35">
      <c r="B858" s="4"/>
    </row>
    <row r="859" spans="2:2" ht="15.5" x14ac:dyDescent="0.35">
      <c r="B859" s="4"/>
    </row>
    <row r="860" spans="2:2" ht="15.5" x14ac:dyDescent="0.35">
      <c r="B860" s="4"/>
    </row>
    <row r="861" spans="2:2" ht="15.5" x14ac:dyDescent="0.35">
      <c r="B861" s="4"/>
    </row>
    <row r="862" spans="2:2" ht="15.5" x14ac:dyDescent="0.35">
      <c r="B862" s="4"/>
    </row>
    <row r="863" spans="2:2" ht="15.5" x14ac:dyDescent="0.35">
      <c r="B863" s="4"/>
    </row>
    <row r="864" spans="2:2" ht="15.5" x14ac:dyDescent="0.35">
      <c r="B864" s="4"/>
    </row>
    <row r="865" spans="2:2" ht="15.5" x14ac:dyDescent="0.35">
      <c r="B865" s="4"/>
    </row>
    <row r="866" spans="2:2" ht="15.5" x14ac:dyDescent="0.35">
      <c r="B866" s="4"/>
    </row>
    <row r="867" spans="2:2" ht="15.5" x14ac:dyDescent="0.35">
      <c r="B867" s="4"/>
    </row>
    <row r="868" spans="2:2" ht="15.5" x14ac:dyDescent="0.35">
      <c r="B868" s="4"/>
    </row>
    <row r="869" spans="2:2" ht="15.5" x14ac:dyDescent="0.35">
      <c r="B869" s="4"/>
    </row>
    <row r="870" spans="2:2" ht="15.5" x14ac:dyDescent="0.35">
      <c r="B870" s="4"/>
    </row>
    <row r="871" spans="2:2" ht="15.5" x14ac:dyDescent="0.35">
      <c r="B871" s="4"/>
    </row>
    <row r="872" spans="2:2" ht="15.5" x14ac:dyDescent="0.35">
      <c r="B872" s="4"/>
    </row>
    <row r="873" spans="2:2" ht="15.5" x14ac:dyDescent="0.35">
      <c r="B873" s="4"/>
    </row>
    <row r="874" spans="2:2" ht="15.5" x14ac:dyDescent="0.35">
      <c r="B874" s="4"/>
    </row>
    <row r="875" spans="2:2" ht="15.5" x14ac:dyDescent="0.35">
      <c r="B875" s="4"/>
    </row>
    <row r="876" spans="2:2" ht="15.5" x14ac:dyDescent="0.35">
      <c r="B876" s="4"/>
    </row>
    <row r="877" spans="2:2" ht="15.5" x14ac:dyDescent="0.35">
      <c r="B877" s="4"/>
    </row>
    <row r="878" spans="2:2" ht="15.5" x14ac:dyDescent="0.35">
      <c r="B878" s="4"/>
    </row>
    <row r="879" spans="2:2" ht="15.5" x14ac:dyDescent="0.35">
      <c r="B879" s="4"/>
    </row>
    <row r="880" spans="2:2" ht="15.5" x14ac:dyDescent="0.35">
      <c r="B880" s="4"/>
    </row>
    <row r="881" spans="2:2" ht="15.5" x14ac:dyDescent="0.35">
      <c r="B881" s="4"/>
    </row>
    <row r="882" spans="2:2" ht="15.5" x14ac:dyDescent="0.35">
      <c r="B882" s="4"/>
    </row>
    <row r="883" spans="2:2" ht="15.5" x14ac:dyDescent="0.35">
      <c r="B883" s="4"/>
    </row>
    <row r="884" spans="2:2" ht="15.5" x14ac:dyDescent="0.35">
      <c r="B884" s="4"/>
    </row>
    <row r="885" spans="2:2" ht="15.5" x14ac:dyDescent="0.35">
      <c r="B885" s="4"/>
    </row>
    <row r="886" spans="2:2" ht="15.5" x14ac:dyDescent="0.35">
      <c r="B886" s="4"/>
    </row>
    <row r="887" spans="2:2" ht="15.5" x14ac:dyDescent="0.35">
      <c r="B887" s="4"/>
    </row>
    <row r="888" spans="2:2" ht="15.5" x14ac:dyDescent="0.35">
      <c r="B888" s="4"/>
    </row>
    <row r="889" spans="2:2" ht="15.5" x14ac:dyDescent="0.35">
      <c r="B889" s="4"/>
    </row>
    <row r="890" spans="2:2" ht="15.5" x14ac:dyDescent="0.35">
      <c r="B890" s="4"/>
    </row>
    <row r="891" spans="2:2" ht="15.5" x14ac:dyDescent="0.35">
      <c r="B891" s="4"/>
    </row>
    <row r="892" spans="2:2" ht="15.5" x14ac:dyDescent="0.35">
      <c r="B892" s="4"/>
    </row>
    <row r="893" spans="2:2" ht="15.5" x14ac:dyDescent="0.35">
      <c r="B893" s="4"/>
    </row>
    <row r="894" spans="2:2" ht="15.5" x14ac:dyDescent="0.35">
      <c r="B894" s="4"/>
    </row>
    <row r="895" spans="2:2" ht="15.5" x14ac:dyDescent="0.35">
      <c r="B895" s="4"/>
    </row>
    <row r="896" spans="2:2" ht="15.5" x14ac:dyDescent="0.35">
      <c r="B896" s="4"/>
    </row>
    <row r="897" spans="2:2" ht="15.5" x14ac:dyDescent="0.35">
      <c r="B897" s="4"/>
    </row>
    <row r="898" spans="2:2" ht="15.5" x14ac:dyDescent="0.35">
      <c r="B898" s="4"/>
    </row>
    <row r="899" spans="2:2" ht="15.5" x14ac:dyDescent="0.35">
      <c r="B899" s="4"/>
    </row>
    <row r="900" spans="2:2" ht="15.5" x14ac:dyDescent="0.35">
      <c r="B900" s="4"/>
    </row>
    <row r="901" spans="2:2" ht="15.5" x14ac:dyDescent="0.35">
      <c r="B901" s="4"/>
    </row>
    <row r="902" spans="2:2" ht="15.5" x14ac:dyDescent="0.35">
      <c r="B902" s="4"/>
    </row>
    <row r="903" spans="2:2" ht="15.5" x14ac:dyDescent="0.35">
      <c r="B903" s="4"/>
    </row>
    <row r="904" spans="2:2" ht="15.5" x14ac:dyDescent="0.35">
      <c r="B904" s="4"/>
    </row>
    <row r="905" spans="2:2" ht="15.5" x14ac:dyDescent="0.35">
      <c r="B905" s="4"/>
    </row>
    <row r="906" spans="2:2" ht="15.5" x14ac:dyDescent="0.35">
      <c r="B906" s="4"/>
    </row>
    <row r="907" spans="2:2" ht="15.5" x14ac:dyDescent="0.35">
      <c r="B907" s="4"/>
    </row>
    <row r="908" spans="2:2" ht="15.5" x14ac:dyDescent="0.35">
      <c r="B908" s="4"/>
    </row>
    <row r="909" spans="2:2" ht="15.5" x14ac:dyDescent="0.35">
      <c r="B909" s="4"/>
    </row>
    <row r="910" spans="2:2" ht="15.5" x14ac:dyDescent="0.35">
      <c r="B910" s="4"/>
    </row>
    <row r="911" spans="2:2" ht="15.5" x14ac:dyDescent="0.35">
      <c r="B911" s="4"/>
    </row>
    <row r="912" spans="2:2" ht="15.5" x14ac:dyDescent="0.35">
      <c r="B912" s="4"/>
    </row>
    <row r="913" spans="2:2" ht="15.5" x14ac:dyDescent="0.35">
      <c r="B913" s="4"/>
    </row>
    <row r="914" spans="2:2" ht="15.5" x14ac:dyDescent="0.35">
      <c r="B914" s="4"/>
    </row>
    <row r="915" spans="2:2" ht="15.5" x14ac:dyDescent="0.35">
      <c r="B915" s="4"/>
    </row>
    <row r="916" spans="2:2" ht="15.5" x14ac:dyDescent="0.35">
      <c r="B916" s="4"/>
    </row>
    <row r="917" spans="2:2" ht="15.5" x14ac:dyDescent="0.35">
      <c r="B917" s="4"/>
    </row>
    <row r="918" spans="2:2" ht="15.5" x14ac:dyDescent="0.35">
      <c r="B918" s="4"/>
    </row>
    <row r="919" spans="2:2" ht="15.5" x14ac:dyDescent="0.35">
      <c r="B919" s="4"/>
    </row>
    <row r="920" spans="2:2" ht="15.5" x14ac:dyDescent="0.35">
      <c r="B920" s="4"/>
    </row>
    <row r="921" spans="2:2" ht="15.5" x14ac:dyDescent="0.35">
      <c r="B921" s="4"/>
    </row>
    <row r="922" spans="2:2" ht="15.5" x14ac:dyDescent="0.35">
      <c r="B922" s="4"/>
    </row>
    <row r="923" spans="2:2" ht="15.5" x14ac:dyDescent="0.35">
      <c r="B923" s="4"/>
    </row>
    <row r="924" spans="2:2" ht="15.5" x14ac:dyDescent="0.35">
      <c r="B924" s="4"/>
    </row>
    <row r="925" spans="2:2" ht="15.5" x14ac:dyDescent="0.35">
      <c r="B925" s="4"/>
    </row>
    <row r="926" spans="2:2" ht="15.5" x14ac:dyDescent="0.35">
      <c r="B926" s="4"/>
    </row>
    <row r="927" spans="2:2" ht="15.5" x14ac:dyDescent="0.35">
      <c r="B927" s="4"/>
    </row>
    <row r="928" spans="2:2" ht="15.5" x14ac:dyDescent="0.35">
      <c r="B928" s="4"/>
    </row>
    <row r="929" spans="2:2" ht="15.5" x14ac:dyDescent="0.35">
      <c r="B929" s="4"/>
    </row>
    <row r="930" spans="2:2" ht="15.5" x14ac:dyDescent="0.35">
      <c r="B930" s="4"/>
    </row>
    <row r="931" spans="2:2" ht="15.5" x14ac:dyDescent="0.35">
      <c r="B931" s="4"/>
    </row>
    <row r="932" spans="2:2" ht="15.5" x14ac:dyDescent="0.35">
      <c r="B932" s="4"/>
    </row>
    <row r="933" spans="2:2" ht="15.5" x14ac:dyDescent="0.35">
      <c r="B933" s="4"/>
    </row>
    <row r="934" spans="2:2" ht="15.5" x14ac:dyDescent="0.35">
      <c r="B934" s="4"/>
    </row>
    <row r="935" spans="2:2" ht="15.5" x14ac:dyDescent="0.35">
      <c r="B935" s="4"/>
    </row>
    <row r="936" spans="2:2" ht="15.5" x14ac:dyDescent="0.35">
      <c r="B936" s="4"/>
    </row>
    <row r="937" spans="2:2" ht="15.5" x14ac:dyDescent="0.35">
      <c r="B937" s="4"/>
    </row>
    <row r="938" spans="2:2" ht="15.5" x14ac:dyDescent="0.35">
      <c r="B938" s="4"/>
    </row>
    <row r="939" spans="2:2" ht="15.5" x14ac:dyDescent="0.35">
      <c r="B939" s="4"/>
    </row>
    <row r="940" spans="2:2" ht="15.5" x14ac:dyDescent="0.35">
      <c r="B940" s="4"/>
    </row>
    <row r="941" spans="2:2" ht="15.5" x14ac:dyDescent="0.35">
      <c r="B941" s="4"/>
    </row>
    <row r="942" spans="2:2" ht="15.5" x14ac:dyDescent="0.35">
      <c r="B942" s="4"/>
    </row>
    <row r="943" spans="2:2" ht="15.5" x14ac:dyDescent="0.35">
      <c r="B943" s="4"/>
    </row>
    <row r="944" spans="2:2" ht="15.5" x14ac:dyDescent="0.35">
      <c r="B944" s="4"/>
    </row>
    <row r="945" spans="2:2" ht="15.5" x14ac:dyDescent="0.35">
      <c r="B945" s="4"/>
    </row>
    <row r="946" spans="2:2" ht="15.5" x14ac:dyDescent="0.35">
      <c r="B946" s="4"/>
    </row>
    <row r="947" spans="2:2" ht="15.5" x14ac:dyDescent="0.35">
      <c r="B947" s="4"/>
    </row>
    <row r="948" spans="2:2" ht="15.5" x14ac:dyDescent="0.35">
      <c r="B948" s="4"/>
    </row>
    <row r="949" spans="2:2" ht="15.5" x14ac:dyDescent="0.35">
      <c r="B949" s="4"/>
    </row>
    <row r="950" spans="2:2" ht="15.5" x14ac:dyDescent="0.35">
      <c r="B950" s="4"/>
    </row>
    <row r="951" spans="2:2" ht="15.5" x14ac:dyDescent="0.35">
      <c r="B951" s="4"/>
    </row>
    <row r="952" spans="2:2" ht="15.5" x14ac:dyDescent="0.35">
      <c r="B952" s="4"/>
    </row>
    <row r="953" spans="2:2" ht="15.5" x14ac:dyDescent="0.35">
      <c r="B953" s="4"/>
    </row>
    <row r="954" spans="2:2" ht="15.5" x14ac:dyDescent="0.35">
      <c r="B954" s="4"/>
    </row>
    <row r="955" spans="2:2" ht="15.5" x14ac:dyDescent="0.35">
      <c r="B955" s="4"/>
    </row>
    <row r="956" spans="2:2" ht="15.5" x14ac:dyDescent="0.35">
      <c r="B956" s="4"/>
    </row>
    <row r="957" spans="2:2" ht="15.5" x14ac:dyDescent="0.35">
      <c r="B957" s="4"/>
    </row>
    <row r="958" spans="2:2" ht="15.5" x14ac:dyDescent="0.35">
      <c r="B958" s="4"/>
    </row>
    <row r="959" spans="2:2" ht="15.5" x14ac:dyDescent="0.35">
      <c r="B959" s="4"/>
    </row>
    <row r="960" spans="2:2" ht="15.5" x14ac:dyDescent="0.35">
      <c r="B960" s="4"/>
    </row>
    <row r="961" spans="2:2" ht="15.5" x14ac:dyDescent="0.35">
      <c r="B961" s="4"/>
    </row>
    <row r="962" spans="2:2" ht="15.5" x14ac:dyDescent="0.35">
      <c r="B962" s="4"/>
    </row>
    <row r="963" spans="2:2" ht="15.5" x14ac:dyDescent="0.35">
      <c r="B963" s="4"/>
    </row>
    <row r="964" spans="2:2" ht="15.5" x14ac:dyDescent="0.35">
      <c r="B964" s="4"/>
    </row>
    <row r="965" spans="2:2" ht="15.5" x14ac:dyDescent="0.35">
      <c r="B965" s="4"/>
    </row>
    <row r="966" spans="2:2" ht="15.5" x14ac:dyDescent="0.35">
      <c r="B966" s="4"/>
    </row>
    <row r="967" spans="2:2" ht="15.5" x14ac:dyDescent="0.35">
      <c r="B967" s="4"/>
    </row>
    <row r="968" spans="2:2" ht="15.5" x14ac:dyDescent="0.35">
      <c r="B968" s="4"/>
    </row>
    <row r="969" spans="2:2" ht="15.5" x14ac:dyDescent="0.35">
      <c r="B969" s="4"/>
    </row>
    <row r="970" spans="2:2" ht="15.5" x14ac:dyDescent="0.35">
      <c r="B970" s="4"/>
    </row>
    <row r="971" spans="2:2" ht="15.5" x14ac:dyDescent="0.35">
      <c r="B971" s="4"/>
    </row>
    <row r="972" spans="2:2" ht="15.5" x14ac:dyDescent="0.35">
      <c r="B972" s="4"/>
    </row>
    <row r="973" spans="2:2" ht="15.5" x14ac:dyDescent="0.35">
      <c r="B973" s="4"/>
    </row>
    <row r="974" spans="2:2" ht="15.5" x14ac:dyDescent="0.35">
      <c r="B974" s="4"/>
    </row>
    <row r="975" spans="2:2" ht="15.5" x14ac:dyDescent="0.35">
      <c r="B975" s="4"/>
    </row>
    <row r="976" spans="2:2" ht="15.5" x14ac:dyDescent="0.35">
      <c r="B976" s="4"/>
    </row>
    <row r="977" spans="2:2" ht="15.5" x14ac:dyDescent="0.35">
      <c r="B977" s="4"/>
    </row>
    <row r="978" spans="2:2" ht="15.5" x14ac:dyDescent="0.35">
      <c r="B978" s="4"/>
    </row>
    <row r="979" spans="2:2" ht="15.5" x14ac:dyDescent="0.35">
      <c r="B979" s="4"/>
    </row>
    <row r="980" spans="2:2" ht="15.5" x14ac:dyDescent="0.35">
      <c r="B980" s="4"/>
    </row>
    <row r="981" spans="2:2" ht="15.5" x14ac:dyDescent="0.35">
      <c r="B981" s="4"/>
    </row>
    <row r="982" spans="2:2" ht="15.5" x14ac:dyDescent="0.35">
      <c r="B982" s="4"/>
    </row>
    <row r="983" spans="2:2" ht="15.5" x14ac:dyDescent="0.35">
      <c r="B983" s="4"/>
    </row>
    <row r="984" spans="2:2" ht="15.5" x14ac:dyDescent="0.35">
      <c r="B984" s="4"/>
    </row>
    <row r="985" spans="2:2" ht="15.5" x14ac:dyDescent="0.35">
      <c r="B985" s="4"/>
    </row>
    <row r="986" spans="2:2" ht="15.5" x14ac:dyDescent="0.35">
      <c r="B986" s="4"/>
    </row>
    <row r="987" spans="2:2" ht="15.5" x14ac:dyDescent="0.35">
      <c r="B987" s="4"/>
    </row>
    <row r="988" spans="2:2" ht="15.5" x14ac:dyDescent="0.35">
      <c r="B988" s="4"/>
    </row>
    <row r="989" spans="2:2" ht="15.5" x14ac:dyDescent="0.35">
      <c r="B989" s="4"/>
    </row>
    <row r="990" spans="2:2" ht="15.5" x14ac:dyDescent="0.35">
      <c r="B990" s="4"/>
    </row>
    <row r="991" spans="2:2" ht="15.5" x14ac:dyDescent="0.35">
      <c r="B991" s="4"/>
    </row>
    <row r="992" spans="2:2" ht="15.5" x14ac:dyDescent="0.35">
      <c r="B992" s="4"/>
    </row>
    <row r="993" spans="2:2" ht="15.5" x14ac:dyDescent="0.35">
      <c r="B993" s="4"/>
    </row>
    <row r="994" spans="2:2" ht="15.5" x14ac:dyDescent="0.35">
      <c r="B994" s="4"/>
    </row>
    <row r="995" spans="2:2" ht="15.5" x14ac:dyDescent="0.35">
      <c r="B995" s="4"/>
    </row>
    <row r="996" spans="2:2" ht="15.5" x14ac:dyDescent="0.35">
      <c r="B996" s="4"/>
    </row>
    <row r="997" spans="2:2" ht="15.5" x14ac:dyDescent="0.35">
      <c r="B997" s="4"/>
    </row>
    <row r="998" spans="2:2" ht="15.5" x14ac:dyDescent="0.35">
      <c r="B998" s="4"/>
    </row>
    <row r="999" spans="2:2" ht="15.5" x14ac:dyDescent="0.35">
      <c r="B999" s="4"/>
    </row>
    <row r="1000" spans="2:2" ht="15.5" x14ac:dyDescent="0.35">
      <c r="B1000" s="4"/>
    </row>
    <row r="1001" spans="2:2" ht="15.5" x14ac:dyDescent="0.35">
      <c r="B1001" s="4"/>
    </row>
    <row r="1002" spans="2:2" ht="15.5" x14ac:dyDescent="0.35">
      <c r="B1002" s="4"/>
    </row>
    <row r="1003" spans="2:2" ht="15.5" x14ac:dyDescent="0.35">
      <c r="B1003" s="4"/>
    </row>
    <row r="1004" spans="2:2" ht="15.5" x14ac:dyDescent="0.35">
      <c r="B1004" s="4"/>
    </row>
    <row r="1005" spans="2:2" ht="15.5" x14ac:dyDescent="0.35">
      <c r="B1005" s="4"/>
    </row>
    <row r="1006" spans="2:2" ht="15.5" x14ac:dyDescent="0.35">
      <c r="B1006" s="4"/>
    </row>
    <row r="1007" spans="2:2" ht="15.5" x14ac:dyDescent="0.35">
      <c r="B1007" s="4"/>
    </row>
    <row r="1008" spans="2:2" ht="15.5" x14ac:dyDescent="0.35">
      <c r="B1008" s="4"/>
    </row>
    <row r="1009" spans="2:2" ht="15.5" x14ac:dyDescent="0.35">
      <c r="B1009" s="4"/>
    </row>
    <row r="1010" spans="2:2" ht="15.5" x14ac:dyDescent="0.35">
      <c r="B1010" s="4"/>
    </row>
    <row r="1011" spans="2:2" ht="15.5" x14ac:dyDescent="0.35">
      <c r="B1011" s="4"/>
    </row>
    <row r="1012" spans="2:2" ht="15.5" x14ac:dyDescent="0.35">
      <c r="B1012" s="4"/>
    </row>
    <row r="1013" spans="2:2" ht="15.5" x14ac:dyDescent="0.35">
      <c r="B1013" s="4"/>
    </row>
    <row r="1014" spans="2:2" ht="15.5" x14ac:dyDescent="0.35">
      <c r="B1014" s="4"/>
    </row>
  </sheetData>
  <sheetProtection algorithmName="SHA-512" hashValue="mHdnALGsJ/kdDk8TJPwBBVQMsoZ4ZOZesU7f+V4BylOI3gKdSIlhHNCrC3anVwxRfsCPWGSDqOeyMEn7tVQjtw==" saltValue="bCeoFZTP5Elvh5QypfmbZg==" spinCount="100000" sheet="1" objects="1" scenarios="1"/>
  <pageMargins left="0.7" right="0.7" top="0.75" bottom="0.75" header="0" footer="0"/>
  <pageSetup paperSize="9" orientation="portrait" r:id="rId1"/>
  <headerFooter>
    <oddHeader>&amp;C&amp;"Calibri"&amp;10&amp;K000000 OFFICIAL - HMG ONLY&amp;1#_x000D_</oddHeader>
    <oddFooter>&amp;C_x000D_&amp;1#&amp;"Calibri"&amp;10&amp;K000000 OFFICIAL - HMG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G997"/>
  <sheetViews>
    <sheetView zoomScale="70" zoomScaleNormal="70" workbookViewId="0">
      <pane xSplit="4" ySplit="2" topLeftCell="E3" activePane="bottomRight" state="frozen"/>
      <selection pane="topRight" activeCell="D1" sqref="D1"/>
      <selection pane="bottomLeft" activeCell="A3" sqref="A3"/>
      <selection pane="bottomRight" activeCell="E3" sqref="E3"/>
    </sheetView>
  </sheetViews>
  <sheetFormatPr defaultColWidth="10.07421875" defaultRowHeight="15" customHeight="1" x14ac:dyDescent="0.35"/>
  <cols>
    <col min="1" max="1" width="6.07421875" style="7" customWidth="1"/>
    <col min="2" max="3" width="18.07421875" customWidth="1"/>
    <col min="4" max="4" width="29.69140625" style="68" customWidth="1"/>
    <col min="5" max="9" width="35.07421875" customWidth="1"/>
    <col min="10" max="10" width="27.765625" style="7" customWidth="1"/>
    <col min="11" max="11" width="10.07421875" customWidth="1"/>
    <col min="12" max="13" width="12.53515625" hidden="1" customWidth="1"/>
    <col min="14" max="14" width="31.765625" style="28" customWidth="1"/>
    <col min="15" max="15" width="17.84375" customWidth="1"/>
    <col min="16" max="16" width="26.4609375" customWidth="1"/>
    <col min="17" max="17" width="10.84375" style="136" hidden="1" customWidth="1"/>
    <col min="18" max="18" width="10.07421875" style="136" hidden="1" customWidth="1"/>
    <col min="19" max="20" width="14.23046875" style="136" hidden="1" customWidth="1"/>
    <col min="21" max="21" width="21.4609375" style="136" hidden="1" customWidth="1"/>
    <col min="22" max="22" width="47.07421875" customWidth="1"/>
    <col min="23" max="23" width="12.23046875" customWidth="1"/>
    <col min="24" max="24" width="34.23046875" customWidth="1"/>
    <col min="25" max="25" width="5.07421875" customWidth="1"/>
    <col min="26" max="26" width="34.53515625" customWidth="1"/>
    <col min="32" max="33" width="10.07421875" hidden="1" customWidth="1"/>
  </cols>
  <sheetData>
    <row r="1" spans="1:33" ht="35.5" customHeight="1" x14ac:dyDescent="0.5">
      <c r="A1" s="24"/>
      <c r="B1" s="30"/>
      <c r="C1" s="30"/>
      <c r="D1" s="64" t="s">
        <v>8</v>
      </c>
      <c r="E1" s="166" t="s">
        <v>9</v>
      </c>
      <c r="F1" s="166"/>
      <c r="G1" s="167"/>
      <c r="H1" s="167"/>
      <c r="I1" s="167"/>
      <c r="J1" s="168" t="s">
        <v>10</v>
      </c>
      <c r="K1" s="169"/>
      <c r="L1" s="169"/>
      <c r="M1" s="169"/>
      <c r="N1" s="31"/>
      <c r="O1" s="70"/>
      <c r="P1" s="69"/>
      <c r="Q1" s="134"/>
      <c r="R1" s="134"/>
      <c r="S1" s="134"/>
      <c r="T1" s="134"/>
      <c r="U1" s="134"/>
      <c r="V1" s="31"/>
    </row>
    <row r="2" spans="1:33" s="8" customFormat="1" ht="50.15" customHeight="1" x14ac:dyDescent="0.35">
      <c r="A2" s="23" t="s">
        <v>11</v>
      </c>
      <c r="B2" s="32" t="s">
        <v>12</v>
      </c>
      <c r="C2" s="32" t="s">
        <v>13</v>
      </c>
      <c r="D2" s="65" t="s">
        <v>14</v>
      </c>
      <c r="E2" s="33" t="s">
        <v>15</v>
      </c>
      <c r="F2" s="34" t="s">
        <v>16</v>
      </c>
      <c r="G2" s="35" t="s">
        <v>17</v>
      </c>
      <c r="H2" s="36" t="s">
        <v>18</v>
      </c>
      <c r="I2" s="37" t="s">
        <v>19</v>
      </c>
      <c r="J2" s="38" t="s">
        <v>20</v>
      </c>
      <c r="K2" s="38" t="s">
        <v>21</v>
      </c>
      <c r="L2" s="32" t="s">
        <v>22</v>
      </c>
      <c r="M2" s="38" t="s">
        <v>23</v>
      </c>
      <c r="N2" s="39" t="s">
        <v>24</v>
      </c>
      <c r="O2" s="63" t="s">
        <v>25</v>
      </c>
      <c r="P2" s="63" t="s">
        <v>26</v>
      </c>
      <c r="Q2" s="135">
        <v>3</v>
      </c>
      <c r="R2" s="135">
        <v>4</v>
      </c>
      <c r="S2" s="135">
        <v>5</v>
      </c>
      <c r="T2" s="135">
        <v>6</v>
      </c>
      <c r="U2" s="135">
        <v>7</v>
      </c>
      <c r="V2" s="38" t="s">
        <v>27</v>
      </c>
    </row>
    <row r="3" spans="1:33" ht="78.650000000000006" customHeight="1" x14ac:dyDescent="0.35">
      <c r="A3" s="10" t="s">
        <v>28</v>
      </c>
      <c r="B3" s="38" t="s">
        <v>29</v>
      </c>
      <c r="C3" s="38" t="s">
        <v>30</v>
      </c>
      <c r="D3" s="66" t="s">
        <v>31</v>
      </c>
      <c r="E3" s="41" t="s">
        <v>32</v>
      </c>
      <c r="F3" s="41" t="s">
        <v>33</v>
      </c>
      <c r="G3" s="41" t="s">
        <v>34</v>
      </c>
      <c r="H3" s="41" t="s">
        <v>35</v>
      </c>
      <c r="I3" s="41" t="s">
        <v>36</v>
      </c>
      <c r="J3" s="107"/>
      <c r="K3" s="38" t="str">
        <f t="shared" ref="K3:K35" si="0">IFERROR(VLOOKUP(J3, AF$3:AG$9,2,FALSE),"N/A")</f>
        <v>N/A</v>
      </c>
      <c r="L3" s="38"/>
      <c r="M3" s="38"/>
      <c r="N3" s="108"/>
      <c r="O3" s="114"/>
      <c r="P3" s="113"/>
      <c r="Q3" s="109"/>
      <c r="R3" s="109"/>
      <c r="U3" s="111"/>
      <c r="V3" s="112"/>
      <c r="W3" s="28"/>
      <c r="AF3" s="133" t="s">
        <v>15</v>
      </c>
      <c r="AG3" s="133">
        <v>1</v>
      </c>
    </row>
    <row r="4" spans="1:33" ht="78.650000000000006" customHeight="1" x14ac:dyDescent="0.35">
      <c r="A4" s="10" t="s">
        <v>37</v>
      </c>
      <c r="B4" s="38" t="s">
        <v>29</v>
      </c>
      <c r="C4" s="38" t="s">
        <v>30</v>
      </c>
      <c r="D4" s="66" t="s">
        <v>38</v>
      </c>
      <c r="E4" s="40" t="s">
        <v>39</v>
      </c>
      <c r="F4" s="40" t="s">
        <v>40</v>
      </c>
      <c r="G4" s="41" t="s">
        <v>41</v>
      </c>
      <c r="H4" s="41" t="s">
        <v>42</v>
      </c>
      <c r="I4" s="41" t="s">
        <v>43</v>
      </c>
      <c r="J4" s="107"/>
      <c r="K4" s="38" t="str">
        <f t="shared" si="0"/>
        <v>N/A</v>
      </c>
      <c r="L4" s="38"/>
      <c r="M4" s="38"/>
      <c r="N4" s="108"/>
      <c r="O4" s="115"/>
      <c r="P4" s="113"/>
      <c r="Q4" s="111"/>
      <c r="R4" s="111"/>
      <c r="U4" s="111"/>
      <c r="V4" s="112"/>
      <c r="W4" s="28"/>
      <c r="AF4" s="133" t="s">
        <v>16</v>
      </c>
      <c r="AG4" s="133">
        <v>2</v>
      </c>
    </row>
    <row r="5" spans="1:33" ht="78.650000000000006" customHeight="1" x14ac:dyDescent="0.35">
      <c r="A5" s="10" t="s">
        <v>44</v>
      </c>
      <c r="B5" s="38" t="s">
        <v>29</v>
      </c>
      <c r="C5" s="38" t="s">
        <v>30</v>
      </c>
      <c r="D5" s="66" t="s">
        <v>45</v>
      </c>
      <c r="E5" s="40" t="s">
        <v>46</v>
      </c>
      <c r="F5" s="40" t="s">
        <v>47</v>
      </c>
      <c r="G5" s="40" t="s">
        <v>48</v>
      </c>
      <c r="H5" s="40" t="s">
        <v>49</v>
      </c>
      <c r="I5" s="41" t="s">
        <v>50</v>
      </c>
      <c r="J5" s="107"/>
      <c r="K5" s="38" t="str">
        <f t="shared" si="0"/>
        <v>N/A</v>
      </c>
      <c r="L5" s="38"/>
      <c r="M5" s="38"/>
      <c r="N5" s="108"/>
      <c r="O5" s="114"/>
      <c r="P5" s="113"/>
      <c r="Q5" s="109"/>
      <c r="R5" s="109"/>
      <c r="U5" s="111"/>
      <c r="V5" s="112"/>
      <c r="W5" s="28"/>
      <c r="AF5" s="133" t="s">
        <v>17</v>
      </c>
      <c r="AG5" s="133">
        <v>3</v>
      </c>
    </row>
    <row r="6" spans="1:33" ht="78.650000000000006" customHeight="1" x14ac:dyDescent="0.35">
      <c r="A6" s="10" t="s">
        <v>51</v>
      </c>
      <c r="B6" s="38" t="s">
        <v>29</v>
      </c>
      <c r="C6" s="38" t="s">
        <v>30</v>
      </c>
      <c r="D6" s="66" t="s">
        <v>52</v>
      </c>
      <c r="E6" s="40" t="s">
        <v>53</v>
      </c>
      <c r="F6" s="40" t="s">
        <v>54</v>
      </c>
      <c r="G6" s="40" t="s">
        <v>55</v>
      </c>
      <c r="H6" s="40" t="s">
        <v>56</v>
      </c>
      <c r="I6" s="40" t="s">
        <v>57</v>
      </c>
      <c r="J6" s="107"/>
      <c r="K6" s="38" t="str">
        <f t="shared" si="0"/>
        <v>N/A</v>
      </c>
      <c r="L6" s="38"/>
      <c r="M6" s="38"/>
      <c r="N6" s="108"/>
      <c r="O6" s="114"/>
      <c r="P6" s="113"/>
      <c r="Q6" s="109"/>
      <c r="R6" s="109"/>
      <c r="U6" s="111"/>
      <c r="V6" s="112"/>
      <c r="W6" s="28"/>
      <c r="AF6" s="133" t="s">
        <v>18</v>
      </c>
      <c r="AG6" s="133">
        <v>4</v>
      </c>
    </row>
    <row r="7" spans="1:33" ht="78.650000000000006" customHeight="1" x14ac:dyDescent="0.35">
      <c r="A7" s="10" t="s">
        <v>58</v>
      </c>
      <c r="B7" s="38" t="s">
        <v>29</v>
      </c>
      <c r="C7" s="38" t="s">
        <v>30</v>
      </c>
      <c r="D7" s="66" t="s">
        <v>59</v>
      </c>
      <c r="E7" s="40" t="s">
        <v>60</v>
      </c>
      <c r="F7" s="40" t="s">
        <v>61</v>
      </c>
      <c r="G7" s="40" t="s">
        <v>62</v>
      </c>
      <c r="H7" s="40" t="s">
        <v>63</v>
      </c>
      <c r="I7" s="40" t="s">
        <v>64</v>
      </c>
      <c r="J7" s="107"/>
      <c r="K7" s="38" t="str">
        <f t="shared" si="0"/>
        <v>N/A</v>
      </c>
      <c r="L7" s="42">
        <f>SUM(K3:K7)</f>
        <v>0</v>
      </c>
      <c r="M7" s="42" cm="1">
        <f t="array" ref="M7">SUM(5*(K3:K7&lt;&gt;"N/A"))</f>
        <v>0</v>
      </c>
      <c r="N7" s="108"/>
      <c r="O7" s="114"/>
      <c r="P7" s="113"/>
      <c r="Q7" s="109"/>
      <c r="R7" s="109"/>
      <c r="U7" s="111"/>
      <c r="V7" s="112"/>
      <c r="W7" s="28"/>
      <c r="AF7" s="133" t="s">
        <v>19</v>
      </c>
      <c r="AG7" s="133">
        <v>5</v>
      </c>
    </row>
    <row r="8" spans="1:33" ht="78.650000000000006" customHeight="1" x14ac:dyDescent="0.35">
      <c r="A8" s="10" t="s">
        <v>65</v>
      </c>
      <c r="B8" s="38" t="s">
        <v>29</v>
      </c>
      <c r="C8" s="38" t="s">
        <v>66</v>
      </c>
      <c r="D8" s="66" t="s">
        <v>67</v>
      </c>
      <c r="E8" s="40" t="s">
        <v>68</v>
      </c>
      <c r="F8" s="40" t="s">
        <v>69</v>
      </c>
      <c r="G8" s="40" t="s">
        <v>70</v>
      </c>
      <c r="H8" s="40" t="s">
        <v>71</v>
      </c>
      <c r="I8" s="40" t="s">
        <v>72</v>
      </c>
      <c r="J8" s="107"/>
      <c r="K8" s="38" t="str">
        <f t="shared" si="0"/>
        <v>N/A</v>
      </c>
      <c r="L8" s="38"/>
      <c r="M8" s="38"/>
      <c r="N8" s="108"/>
      <c r="O8" s="114"/>
      <c r="P8" s="113"/>
      <c r="Q8" s="109"/>
      <c r="R8" s="109"/>
      <c r="U8" s="111"/>
      <c r="V8" s="112"/>
      <c r="W8" s="28"/>
      <c r="AF8" s="133" t="s">
        <v>73</v>
      </c>
      <c r="AG8" s="133">
        <v>1</v>
      </c>
    </row>
    <row r="9" spans="1:33" ht="90.5" customHeight="1" x14ac:dyDescent="0.35">
      <c r="A9" s="10" t="s">
        <v>74</v>
      </c>
      <c r="B9" s="38" t="s">
        <v>29</v>
      </c>
      <c r="C9" s="38" t="s">
        <v>66</v>
      </c>
      <c r="D9" s="66" t="s">
        <v>75</v>
      </c>
      <c r="E9" s="40" t="s">
        <v>76</v>
      </c>
      <c r="F9" s="40" t="s">
        <v>77</v>
      </c>
      <c r="G9" s="40" t="s">
        <v>78</v>
      </c>
      <c r="H9" s="40" t="s">
        <v>79</v>
      </c>
      <c r="I9" s="40" t="s">
        <v>80</v>
      </c>
      <c r="J9" s="107"/>
      <c r="K9" s="38" t="str">
        <f t="shared" si="0"/>
        <v>N/A</v>
      </c>
      <c r="L9" s="38"/>
      <c r="M9" s="38"/>
      <c r="N9" s="108"/>
      <c r="O9" s="114"/>
      <c r="P9" s="113"/>
      <c r="Q9" s="109"/>
      <c r="R9" s="109"/>
      <c r="U9" s="111"/>
      <c r="V9" s="112"/>
      <c r="W9" s="28"/>
      <c r="AF9" s="133" t="s">
        <v>81</v>
      </c>
      <c r="AG9" s="133" t="s">
        <v>81</v>
      </c>
    </row>
    <row r="10" spans="1:33" ht="78.650000000000006" customHeight="1" x14ac:dyDescent="0.35">
      <c r="A10" s="10" t="s">
        <v>82</v>
      </c>
      <c r="B10" s="38" t="s">
        <v>29</v>
      </c>
      <c r="C10" s="38" t="s">
        <v>66</v>
      </c>
      <c r="D10" s="66" t="s">
        <v>83</v>
      </c>
      <c r="E10" s="41" t="s">
        <v>84</v>
      </c>
      <c r="F10" s="41" t="s">
        <v>85</v>
      </c>
      <c r="G10" s="41" t="s">
        <v>86</v>
      </c>
      <c r="H10" s="41" t="s">
        <v>87</v>
      </c>
      <c r="I10" s="41" t="s">
        <v>88</v>
      </c>
      <c r="J10" s="107"/>
      <c r="K10" s="38" t="str">
        <f t="shared" si="0"/>
        <v>N/A</v>
      </c>
      <c r="L10" s="42">
        <f>SUM(K8:K10)</f>
        <v>0</v>
      </c>
      <c r="M10" s="42" cm="1">
        <f t="array" ref="M10">SUM(5*(K8:K10&lt;&gt;"N/A"))</f>
        <v>0</v>
      </c>
      <c r="N10" s="108"/>
      <c r="O10" s="115"/>
      <c r="P10" s="113"/>
      <c r="Q10" s="111"/>
      <c r="R10" s="111"/>
      <c r="S10" s="111"/>
      <c r="T10" s="111"/>
      <c r="U10" s="111"/>
      <c r="V10" s="112"/>
      <c r="W10" s="28"/>
    </row>
    <row r="11" spans="1:33" ht="106.5" customHeight="1" x14ac:dyDescent="0.35">
      <c r="A11" s="10" t="s">
        <v>89</v>
      </c>
      <c r="B11" s="38" t="s">
        <v>29</v>
      </c>
      <c r="C11" s="38" t="s">
        <v>90</v>
      </c>
      <c r="D11" s="66" t="s">
        <v>91</v>
      </c>
      <c r="E11" s="41" t="s">
        <v>92</v>
      </c>
      <c r="F11" s="41" t="s">
        <v>93</v>
      </c>
      <c r="G11" s="41" t="s">
        <v>94</v>
      </c>
      <c r="H11" s="41" t="s">
        <v>95</v>
      </c>
      <c r="I11" s="41" t="s">
        <v>96</v>
      </c>
      <c r="J11" s="107"/>
      <c r="K11" s="38" t="str">
        <f t="shared" si="0"/>
        <v>N/A</v>
      </c>
      <c r="L11" s="38"/>
      <c r="M11" s="38"/>
      <c r="N11" s="108"/>
      <c r="O11" s="114"/>
      <c r="P11" s="113"/>
      <c r="Q11" s="109"/>
      <c r="R11" s="109"/>
      <c r="S11" s="111"/>
      <c r="T11" s="111"/>
      <c r="U11" s="111"/>
      <c r="V11" s="112"/>
      <c r="W11" s="28"/>
    </row>
    <row r="12" spans="1:33" ht="78.650000000000006" customHeight="1" x14ac:dyDescent="0.35">
      <c r="A12" s="10" t="s">
        <v>97</v>
      </c>
      <c r="B12" s="38" t="s">
        <v>29</v>
      </c>
      <c r="C12" s="38" t="s">
        <v>90</v>
      </c>
      <c r="D12" s="66" t="s">
        <v>98</v>
      </c>
      <c r="E12" s="41" t="s">
        <v>99</v>
      </c>
      <c r="F12" s="41" t="s">
        <v>100</v>
      </c>
      <c r="G12" s="41" t="s">
        <v>101</v>
      </c>
      <c r="H12" s="41" t="s">
        <v>102</v>
      </c>
      <c r="I12" s="41" t="s">
        <v>103</v>
      </c>
      <c r="J12" s="107"/>
      <c r="K12" s="38" t="str">
        <f t="shared" si="0"/>
        <v>N/A</v>
      </c>
      <c r="L12" s="38"/>
      <c r="M12" s="38"/>
      <c r="N12" s="108"/>
      <c r="O12" s="114"/>
      <c r="P12" s="113"/>
      <c r="Q12" s="109"/>
      <c r="R12" s="109"/>
      <c r="S12" s="111"/>
      <c r="T12" s="111"/>
      <c r="U12" s="111"/>
      <c r="V12" s="112"/>
      <c r="W12" s="28"/>
    </row>
    <row r="13" spans="1:33" ht="78.650000000000006" customHeight="1" x14ac:dyDescent="0.35">
      <c r="A13" s="10" t="s">
        <v>104</v>
      </c>
      <c r="B13" s="38" t="s">
        <v>29</v>
      </c>
      <c r="C13" s="38" t="s">
        <v>90</v>
      </c>
      <c r="D13" s="66" t="s">
        <v>105</v>
      </c>
      <c r="E13" s="41" t="s">
        <v>106</v>
      </c>
      <c r="F13" s="41" t="s">
        <v>107</v>
      </c>
      <c r="G13" s="41" t="s">
        <v>108</v>
      </c>
      <c r="H13" s="41" t="s">
        <v>109</v>
      </c>
      <c r="I13" s="41" t="s">
        <v>110</v>
      </c>
      <c r="J13" s="107"/>
      <c r="K13" s="38" t="str">
        <f t="shared" si="0"/>
        <v>N/A</v>
      </c>
      <c r="L13" s="38"/>
      <c r="M13" s="38"/>
      <c r="N13" s="108"/>
      <c r="O13" s="115"/>
      <c r="P13" s="113"/>
      <c r="Q13" s="111"/>
      <c r="R13" s="111"/>
      <c r="S13" s="111"/>
      <c r="T13" s="111"/>
      <c r="U13" s="111"/>
      <c r="V13" s="112"/>
      <c r="W13" s="28"/>
    </row>
    <row r="14" spans="1:33" ht="78.650000000000006" customHeight="1" x14ac:dyDescent="0.35">
      <c r="A14" s="10" t="s">
        <v>111</v>
      </c>
      <c r="B14" s="38" t="s">
        <v>29</v>
      </c>
      <c r="C14" s="38" t="s">
        <v>90</v>
      </c>
      <c r="D14" s="66" t="s">
        <v>112</v>
      </c>
      <c r="E14" s="41" t="s">
        <v>113</v>
      </c>
      <c r="F14" s="41" t="s">
        <v>114</v>
      </c>
      <c r="G14" s="41" t="s">
        <v>115</v>
      </c>
      <c r="H14" s="41" t="s">
        <v>116</v>
      </c>
      <c r="I14" s="41" t="s">
        <v>117</v>
      </c>
      <c r="J14" s="107"/>
      <c r="K14" s="38" t="str">
        <f t="shared" si="0"/>
        <v>N/A</v>
      </c>
      <c r="L14" s="38"/>
      <c r="M14" s="38"/>
      <c r="N14" s="108"/>
      <c r="O14" s="115"/>
      <c r="P14" s="113"/>
      <c r="Q14" s="111"/>
      <c r="R14" s="111"/>
      <c r="S14" s="111"/>
      <c r="T14" s="111"/>
      <c r="U14" s="111"/>
      <c r="V14" s="112"/>
      <c r="W14" s="28"/>
    </row>
    <row r="15" spans="1:33" ht="78.650000000000006" customHeight="1" x14ac:dyDescent="0.35">
      <c r="A15" s="10" t="s">
        <v>118</v>
      </c>
      <c r="B15" s="38" t="s">
        <v>29</v>
      </c>
      <c r="C15" s="38" t="s">
        <v>90</v>
      </c>
      <c r="D15" s="66" t="s">
        <v>119</v>
      </c>
      <c r="E15" s="41" t="s">
        <v>120</v>
      </c>
      <c r="F15" s="41" t="s">
        <v>121</v>
      </c>
      <c r="G15" s="41" t="s">
        <v>122</v>
      </c>
      <c r="H15" s="41" t="s">
        <v>123</v>
      </c>
      <c r="I15" s="41" t="s">
        <v>124</v>
      </c>
      <c r="J15" s="107"/>
      <c r="K15" s="38" t="str">
        <f t="shared" si="0"/>
        <v>N/A</v>
      </c>
      <c r="L15" s="38"/>
      <c r="M15" s="38"/>
      <c r="N15" s="108"/>
      <c r="O15" s="115"/>
      <c r="P15" s="113"/>
      <c r="Q15" s="109"/>
      <c r="R15" s="109"/>
      <c r="S15" s="111"/>
      <c r="T15" s="111"/>
      <c r="U15" s="111"/>
      <c r="V15" s="112"/>
      <c r="W15" s="28"/>
    </row>
    <row r="16" spans="1:33" ht="78.650000000000006" customHeight="1" x14ac:dyDescent="0.35">
      <c r="A16" s="10" t="s">
        <v>125</v>
      </c>
      <c r="B16" s="38" t="s">
        <v>29</v>
      </c>
      <c r="C16" s="38" t="s">
        <v>90</v>
      </c>
      <c r="D16" s="66" t="s">
        <v>126</v>
      </c>
      <c r="E16" s="41" t="s">
        <v>127</v>
      </c>
      <c r="F16" s="41" t="s">
        <v>128</v>
      </c>
      <c r="G16" s="41" t="s">
        <v>129</v>
      </c>
      <c r="H16" s="41" t="s">
        <v>130</v>
      </c>
      <c r="I16" s="41" t="s">
        <v>131</v>
      </c>
      <c r="J16" s="107"/>
      <c r="K16" s="38" t="str">
        <f t="shared" si="0"/>
        <v>N/A</v>
      </c>
      <c r="L16" s="38"/>
      <c r="M16" s="38"/>
      <c r="N16" s="108"/>
      <c r="O16" s="114"/>
      <c r="P16" s="113"/>
      <c r="Q16" s="109"/>
      <c r="R16" s="109"/>
      <c r="S16" s="111"/>
      <c r="T16" s="111"/>
      <c r="U16" s="111"/>
      <c r="V16" s="112"/>
      <c r="W16" s="28"/>
    </row>
    <row r="17" spans="1:23" ht="92.5" customHeight="1" x14ac:dyDescent="0.35">
      <c r="A17" s="10" t="s">
        <v>132</v>
      </c>
      <c r="B17" s="38" t="s">
        <v>29</v>
      </c>
      <c r="C17" s="38" t="s">
        <v>90</v>
      </c>
      <c r="D17" s="66" t="s">
        <v>133</v>
      </c>
      <c r="E17" s="41" t="s">
        <v>134</v>
      </c>
      <c r="F17" s="41" t="s">
        <v>135</v>
      </c>
      <c r="G17" s="41" t="s">
        <v>136</v>
      </c>
      <c r="H17" s="41" t="s">
        <v>137</v>
      </c>
      <c r="I17" s="41" t="s">
        <v>138</v>
      </c>
      <c r="J17" s="107"/>
      <c r="K17" s="38" t="str">
        <f t="shared" si="0"/>
        <v>N/A</v>
      </c>
      <c r="L17" s="38"/>
      <c r="M17" s="38"/>
      <c r="N17" s="116"/>
      <c r="O17" s="114"/>
      <c r="P17" s="113"/>
      <c r="Q17" s="109"/>
      <c r="R17" s="109"/>
      <c r="S17" s="111"/>
      <c r="T17" s="111"/>
      <c r="U17" s="111"/>
      <c r="V17" s="112"/>
      <c r="W17" s="28"/>
    </row>
    <row r="18" spans="1:23" ht="78.650000000000006" customHeight="1" x14ac:dyDescent="0.35">
      <c r="A18" s="10" t="s">
        <v>139</v>
      </c>
      <c r="B18" s="38" t="s">
        <v>29</v>
      </c>
      <c r="C18" s="38" t="s">
        <v>90</v>
      </c>
      <c r="D18" s="66" t="s">
        <v>140</v>
      </c>
      <c r="E18" s="41" t="s">
        <v>141</v>
      </c>
      <c r="F18" s="41" t="s">
        <v>142</v>
      </c>
      <c r="G18" s="41" t="s">
        <v>143</v>
      </c>
      <c r="H18" s="41" t="s">
        <v>144</v>
      </c>
      <c r="I18" s="41" t="s">
        <v>145</v>
      </c>
      <c r="J18" s="107"/>
      <c r="K18" s="38" t="str">
        <f t="shared" si="0"/>
        <v>N/A</v>
      </c>
      <c r="L18" s="42">
        <f>SUM(K11:K18)</f>
        <v>0</v>
      </c>
      <c r="M18" s="42" cm="1">
        <f t="array" ref="M18">SUM(5*(K11:K18&lt;&gt;"N/A"))</f>
        <v>0</v>
      </c>
      <c r="N18" s="108"/>
      <c r="O18" s="114"/>
      <c r="P18" s="113"/>
      <c r="Q18" s="109"/>
      <c r="R18" s="109"/>
      <c r="S18" s="111"/>
      <c r="T18" s="111"/>
      <c r="U18" s="111"/>
      <c r="V18" s="112"/>
      <c r="W18" s="28"/>
    </row>
    <row r="19" spans="1:23" ht="78.650000000000006" customHeight="1" x14ac:dyDescent="0.35">
      <c r="A19" s="10" t="s">
        <v>146</v>
      </c>
      <c r="B19" s="38" t="s">
        <v>29</v>
      </c>
      <c r="C19" s="38" t="s">
        <v>147</v>
      </c>
      <c r="D19" s="66" t="s">
        <v>148</v>
      </c>
      <c r="E19" s="41" t="s">
        <v>149</v>
      </c>
      <c r="F19" s="41" t="s">
        <v>150</v>
      </c>
      <c r="G19" s="41" t="s">
        <v>151</v>
      </c>
      <c r="H19" s="41" t="s">
        <v>152</v>
      </c>
      <c r="I19" s="41" t="s">
        <v>153</v>
      </c>
      <c r="J19" s="107"/>
      <c r="K19" s="38" t="str">
        <f t="shared" si="0"/>
        <v>N/A</v>
      </c>
      <c r="L19" s="38"/>
      <c r="M19" s="38"/>
      <c r="N19" s="108"/>
      <c r="O19" s="114"/>
      <c r="P19" s="113"/>
      <c r="Q19" s="109"/>
      <c r="R19" s="109"/>
      <c r="S19" s="111"/>
      <c r="T19" s="111"/>
      <c r="U19" s="111"/>
      <c r="V19" s="112"/>
      <c r="W19" s="28"/>
    </row>
    <row r="20" spans="1:23" ht="91.5" customHeight="1" x14ac:dyDescent="0.35">
      <c r="A20" s="10" t="s">
        <v>154</v>
      </c>
      <c r="B20" s="38" t="s">
        <v>29</v>
      </c>
      <c r="C20" s="38" t="s">
        <v>147</v>
      </c>
      <c r="D20" s="66" t="s">
        <v>155</v>
      </c>
      <c r="E20" s="41" t="s">
        <v>156</v>
      </c>
      <c r="F20" s="41" t="s">
        <v>157</v>
      </c>
      <c r="G20" s="41" t="s">
        <v>158</v>
      </c>
      <c r="H20" s="41" t="s">
        <v>159</v>
      </c>
      <c r="I20" s="41" t="s">
        <v>160</v>
      </c>
      <c r="J20" s="107"/>
      <c r="K20" s="38" t="str">
        <f t="shared" si="0"/>
        <v>N/A</v>
      </c>
      <c r="L20" s="38"/>
      <c r="M20" s="43"/>
      <c r="N20" s="108"/>
      <c r="O20" s="114"/>
      <c r="P20" s="113"/>
      <c r="Q20" s="111"/>
      <c r="R20" s="111"/>
      <c r="S20" s="111"/>
      <c r="T20" s="111"/>
      <c r="U20" s="111"/>
      <c r="V20" s="112"/>
      <c r="W20" s="28"/>
    </row>
    <row r="21" spans="1:23" ht="78.650000000000006" customHeight="1" x14ac:dyDescent="0.35">
      <c r="A21" s="10" t="s">
        <v>161</v>
      </c>
      <c r="B21" s="38" t="s">
        <v>29</v>
      </c>
      <c r="C21" s="38" t="s">
        <v>147</v>
      </c>
      <c r="D21" s="66" t="s">
        <v>162</v>
      </c>
      <c r="E21" s="41" t="s">
        <v>163</v>
      </c>
      <c r="F21" s="41" t="s">
        <v>164</v>
      </c>
      <c r="G21" s="41" t="s">
        <v>165</v>
      </c>
      <c r="H21" s="41" t="s">
        <v>166</v>
      </c>
      <c r="I21" s="41" t="s">
        <v>167</v>
      </c>
      <c r="J21" s="107"/>
      <c r="K21" s="38" t="str">
        <f t="shared" si="0"/>
        <v>N/A</v>
      </c>
      <c r="L21" s="38"/>
      <c r="M21" s="44"/>
      <c r="N21" s="108"/>
      <c r="O21" s="114"/>
      <c r="P21" s="113"/>
      <c r="Q21" s="109"/>
      <c r="R21" s="109"/>
      <c r="S21" s="111"/>
      <c r="T21" s="111"/>
      <c r="U21" s="111"/>
      <c r="V21" s="112"/>
      <c r="W21" s="28"/>
    </row>
    <row r="22" spans="1:23" ht="138" customHeight="1" x14ac:dyDescent="0.35">
      <c r="A22" s="10" t="s">
        <v>168</v>
      </c>
      <c r="B22" s="38" t="s">
        <v>29</v>
      </c>
      <c r="C22" s="38" t="s">
        <v>147</v>
      </c>
      <c r="D22" s="66" t="s">
        <v>169</v>
      </c>
      <c r="E22" s="41" t="s">
        <v>170</v>
      </c>
      <c r="F22" s="41" t="s">
        <v>171</v>
      </c>
      <c r="G22" s="41" t="s">
        <v>172</v>
      </c>
      <c r="H22" s="41" t="s">
        <v>173</v>
      </c>
      <c r="I22" s="41" t="s">
        <v>174</v>
      </c>
      <c r="J22" s="107"/>
      <c r="K22" s="38" t="str">
        <f t="shared" si="0"/>
        <v>N/A</v>
      </c>
      <c r="L22" s="42">
        <f>SUM(K19:K22)</f>
        <v>0</v>
      </c>
      <c r="M22" s="42" cm="1">
        <f t="array" ref="M22">SUM(5*(K19:K22&lt;&gt;"N/A"))</f>
        <v>0</v>
      </c>
      <c r="N22" s="108"/>
      <c r="O22" s="115"/>
      <c r="P22" s="113"/>
      <c r="Q22" s="111"/>
      <c r="R22" s="111"/>
      <c r="S22" s="111"/>
      <c r="T22" s="111"/>
      <c r="U22" s="111"/>
      <c r="V22" s="112"/>
      <c r="W22" s="28"/>
    </row>
    <row r="23" spans="1:23" ht="78.650000000000006" customHeight="1" x14ac:dyDescent="0.35">
      <c r="A23" s="10" t="s">
        <v>175</v>
      </c>
      <c r="B23" s="38" t="s">
        <v>177</v>
      </c>
      <c r="C23" s="38" t="s">
        <v>177</v>
      </c>
      <c r="D23" s="66" t="s">
        <v>178</v>
      </c>
      <c r="E23" s="41" t="s">
        <v>179</v>
      </c>
      <c r="F23" s="41" t="s">
        <v>180</v>
      </c>
      <c r="G23" s="41" t="s">
        <v>181</v>
      </c>
      <c r="H23" s="41" t="s">
        <v>182</v>
      </c>
      <c r="I23" s="41" t="s">
        <v>183</v>
      </c>
      <c r="J23" s="107"/>
      <c r="K23" s="38" t="str">
        <f t="shared" si="0"/>
        <v>N/A</v>
      </c>
      <c r="L23" s="42">
        <f>SUM(K23:K23)</f>
        <v>0</v>
      </c>
      <c r="M23" s="42" cm="1">
        <f t="array" ref="M23">SUM(5*(K23:K23&lt;&gt;"N/A"))</f>
        <v>0</v>
      </c>
      <c r="N23" s="108"/>
      <c r="O23" s="115"/>
      <c r="P23" s="113"/>
      <c r="Q23" s="111"/>
      <c r="R23" s="111"/>
      <c r="S23" s="111"/>
      <c r="T23" s="111"/>
      <c r="U23" s="111"/>
      <c r="V23" s="112"/>
      <c r="W23" s="28"/>
    </row>
    <row r="24" spans="1:23" ht="78.650000000000006" customHeight="1" x14ac:dyDescent="0.35">
      <c r="A24" s="10" t="s">
        <v>184</v>
      </c>
      <c r="B24" s="38" t="s">
        <v>177</v>
      </c>
      <c r="C24" s="38" t="s">
        <v>185</v>
      </c>
      <c r="D24" s="66" t="s">
        <v>186</v>
      </c>
      <c r="E24" s="41" t="s">
        <v>187</v>
      </c>
      <c r="F24" s="41" t="s">
        <v>188</v>
      </c>
      <c r="G24" s="41" t="s">
        <v>189</v>
      </c>
      <c r="H24" s="41" t="s">
        <v>190</v>
      </c>
      <c r="I24" s="41" t="s">
        <v>191</v>
      </c>
      <c r="J24" s="107"/>
      <c r="K24" s="38" t="str">
        <f t="shared" si="0"/>
        <v>N/A</v>
      </c>
      <c r="L24" s="42">
        <f>SUM(K24:K24)</f>
        <v>0</v>
      </c>
      <c r="M24" s="42" cm="1">
        <f t="array" ref="M24">SUM(5*(K24:K24&lt;&gt;"N/A"))</f>
        <v>0</v>
      </c>
      <c r="N24" s="108"/>
      <c r="O24" s="115"/>
      <c r="P24" s="113"/>
      <c r="Q24" s="111"/>
      <c r="R24" s="111"/>
      <c r="S24" s="111"/>
      <c r="T24" s="111"/>
      <c r="U24" s="111"/>
      <c r="V24" s="112"/>
      <c r="W24" s="28"/>
    </row>
    <row r="25" spans="1:23" ht="86.5" customHeight="1" x14ac:dyDescent="0.35">
      <c r="A25" s="10" t="s">
        <v>192</v>
      </c>
      <c r="B25" s="38" t="s">
        <v>177</v>
      </c>
      <c r="C25" s="38" t="s">
        <v>193</v>
      </c>
      <c r="D25" s="66" t="s">
        <v>194</v>
      </c>
      <c r="E25" s="41" t="s">
        <v>195</v>
      </c>
      <c r="F25" s="41" t="s">
        <v>196</v>
      </c>
      <c r="G25" s="41" t="s">
        <v>197</v>
      </c>
      <c r="H25" s="41" t="s">
        <v>198</v>
      </c>
      <c r="I25" s="41" t="s">
        <v>199</v>
      </c>
      <c r="J25" s="107"/>
      <c r="K25" s="38" t="str">
        <f t="shared" si="0"/>
        <v>N/A</v>
      </c>
      <c r="L25" s="42">
        <f>SUM(K25:K25)</f>
        <v>0</v>
      </c>
      <c r="M25" s="42" cm="1">
        <f t="array" ref="M25">SUM(5*(K25:K25&lt;&gt;"N/A"))</f>
        <v>0</v>
      </c>
      <c r="N25" s="108"/>
      <c r="O25" s="114"/>
      <c r="P25" s="117"/>
      <c r="Q25" s="118"/>
      <c r="R25" s="118"/>
      <c r="S25" s="119"/>
      <c r="T25" s="119"/>
      <c r="U25" s="119"/>
      <c r="V25" s="112"/>
      <c r="W25" s="28"/>
    </row>
    <row r="26" spans="1:23" ht="86.5" customHeight="1" x14ac:dyDescent="0.35">
      <c r="A26" s="10" t="s">
        <v>200</v>
      </c>
      <c r="B26" s="38" t="s">
        <v>177</v>
      </c>
      <c r="C26" s="38" t="s">
        <v>201</v>
      </c>
      <c r="D26" s="66" t="s">
        <v>202</v>
      </c>
      <c r="E26" s="41" t="s">
        <v>203</v>
      </c>
      <c r="F26" s="41" t="s">
        <v>204</v>
      </c>
      <c r="G26" s="41" t="s">
        <v>205</v>
      </c>
      <c r="H26" s="41" t="s">
        <v>206</v>
      </c>
      <c r="I26" s="41" t="s">
        <v>207</v>
      </c>
      <c r="J26" s="107"/>
      <c r="K26" s="38" t="str">
        <f t="shared" si="0"/>
        <v>N/A</v>
      </c>
      <c r="L26" s="42">
        <f>SUM(K26:K26)</f>
        <v>0</v>
      </c>
      <c r="M26" s="42" cm="1">
        <f t="array" ref="M26">SUM(5*(K26:K26&lt;&gt;"N/A"))</f>
        <v>0</v>
      </c>
      <c r="N26" s="108"/>
      <c r="O26" s="114"/>
      <c r="P26" s="113"/>
      <c r="Q26" s="109"/>
      <c r="R26" s="109"/>
      <c r="S26" s="111"/>
      <c r="T26" s="111"/>
      <c r="U26" s="111"/>
      <c r="V26" s="112"/>
      <c r="W26" s="28"/>
    </row>
    <row r="27" spans="1:23" ht="86.5" customHeight="1" x14ac:dyDescent="0.35">
      <c r="A27" s="10" t="s">
        <v>208</v>
      </c>
      <c r="B27" s="38" t="s">
        <v>177</v>
      </c>
      <c r="C27" s="38" t="s">
        <v>209</v>
      </c>
      <c r="D27" s="66" t="s">
        <v>210</v>
      </c>
      <c r="E27" s="41" t="s">
        <v>211</v>
      </c>
      <c r="F27" s="41" t="s">
        <v>212</v>
      </c>
      <c r="G27" s="41" t="s">
        <v>213</v>
      </c>
      <c r="H27" s="41" t="s">
        <v>214</v>
      </c>
      <c r="I27" s="41" t="s">
        <v>215</v>
      </c>
      <c r="J27" s="107"/>
      <c r="K27" s="38" t="str">
        <f t="shared" si="0"/>
        <v>N/A</v>
      </c>
      <c r="L27" s="38"/>
      <c r="M27" s="38"/>
      <c r="N27" s="108"/>
      <c r="O27" s="114"/>
      <c r="P27" s="113"/>
      <c r="Q27" s="109"/>
      <c r="R27" s="109"/>
      <c r="S27" s="111"/>
      <c r="T27" s="111"/>
      <c r="U27" s="111"/>
      <c r="V27" s="112"/>
      <c r="W27" s="28"/>
    </row>
    <row r="28" spans="1:23" ht="86.5" customHeight="1" x14ac:dyDescent="0.35">
      <c r="A28" s="10" t="s">
        <v>216</v>
      </c>
      <c r="B28" s="38" t="s">
        <v>177</v>
      </c>
      <c r="C28" s="38" t="s">
        <v>209</v>
      </c>
      <c r="D28" s="66" t="s">
        <v>217</v>
      </c>
      <c r="E28" s="41" t="s">
        <v>218</v>
      </c>
      <c r="F28" s="41" t="s">
        <v>219</v>
      </c>
      <c r="G28" s="41" t="s">
        <v>220</v>
      </c>
      <c r="H28" s="41" t="s">
        <v>221</v>
      </c>
      <c r="I28" s="41" t="s">
        <v>221</v>
      </c>
      <c r="J28" s="107"/>
      <c r="K28" s="38" t="str">
        <f t="shared" si="0"/>
        <v>N/A</v>
      </c>
      <c r="L28" s="38"/>
      <c r="M28" s="38"/>
      <c r="N28" s="108"/>
      <c r="O28" s="114"/>
      <c r="P28" s="113"/>
      <c r="Q28" s="109"/>
      <c r="R28" s="109"/>
      <c r="S28" s="111"/>
      <c r="T28" s="111"/>
      <c r="U28" s="111"/>
      <c r="V28" s="112"/>
      <c r="W28" s="28"/>
    </row>
    <row r="29" spans="1:23" ht="78.650000000000006" customHeight="1" x14ac:dyDescent="0.35">
      <c r="A29" s="10" t="s">
        <v>222</v>
      </c>
      <c r="B29" s="38" t="s">
        <v>177</v>
      </c>
      <c r="C29" s="38" t="s">
        <v>209</v>
      </c>
      <c r="D29" s="66" t="s">
        <v>223</v>
      </c>
      <c r="E29" s="41" t="s">
        <v>224</v>
      </c>
      <c r="F29" s="41" t="s">
        <v>225</v>
      </c>
      <c r="G29" s="41" t="s">
        <v>226</v>
      </c>
      <c r="H29" s="41" t="s">
        <v>227</v>
      </c>
      <c r="I29" s="41" t="s">
        <v>228</v>
      </c>
      <c r="J29" s="107"/>
      <c r="K29" s="38" t="str">
        <f t="shared" si="0"/>
        <v>N/A</v>
      </c>
      <c r="L29" s="42">
        <f>SUM(K27:K29)</f>
        <v>0</v>
      </c>
      <c r="M29" s="42" cm="1">
        <f t="array" ref="M29">SUM(5*(K27:K29&lt;&gt;"N/A"))</f>
        <v>0</v>
      </c>
      <c r="N29" s="108"/>
      <c r="O29" s="114"/>
      <c r="P29" s="113"/>
      <c r="Q29" s="109"/>
      <c r="R29" s="109"/>
      <c r="S29" s="111"/>
      <c r="T29" s="111"/>
      <c r="U29" s="111"/>
      <c r="V29" s="112"/>
      <c r="W29" s="28"/>
    </row>
    <row r="30" spans="1:23" ht="78.650000000000006" customHeight="1" x14ac:dyDescent="0.35">
      <c r="A30" s="10" t="s">
        <v>544</v>
      </c>
      <c r="B30" s="38" t="s">
        <v>177</v>
      </c>
      <c r="C30" s="38" t="s">
        <v>229</v>
      </c>
      <c r="D30" s="67" t="s">
        <v>230</v>
      </c>
      <c r="E30" s="45" t="s">
        <v>231</v>
      </c>
      <c r="F30" s="45" t="s">
        <v>232</v>
      </c>
      <c r="G30" s="45" t="s">
        <v>233</v>
      </c>
      <c r="H30" s="45" t="s">
        <v>234</v>
      </c>
      <c r="I30" s="45" t="s">
        <v>235</v>
      </c>
      <c r="J30" s="107"/>
      <c r="K30" s="38" t="str">
        <f t="shared" si="0"/>
        <v>N/A</v>
      </c>
      <c r="L30" s="42">
        <f>SUM(K30:K30)</f>
        <v>0</v>
      </c>
      <c r="M30" s="42" cm="1">
        <f t="array" ref="M30">SUM(5*(K30:K30&lt;&gt;"N/A"))</f>
        <v>0</v>
      </c>
      <c r="N30" s="108"/>
      <c r="O30" s="120"/>
      <c r="P30" s="121"/>
      <c r="Q30" s="122"/>
      <c r="R30" s="122"/>
      <c r="S30" s="123"/>
      <c r="T30" s="123"/>
      <c r="U30" s="123"/>
      <c r="V30" s="112"/>
      <c r="W30" s="28"/>
    </row>
    <row r="31" spans="1:23" ht="78.650000000000006" customHeight="1" x14ac:dyDescent="0.35">
      <c r="A31" s="10" t="s">
        <v>545</v>
      </c>
      <c r="B31" s="38" t="s">
        <v>177</v>
      </c>
      <c r="C31" s="38" t="s">
        <v>236</v>
      </c>
      <c r="D31" s="67" t="s">
        <v>237</v>
      </c>
      <c r="E31" s="45" t="s">
        <v>238</v>
      </c>
      <c r="F31" s="45" t="s">
        <v>239</v>
      </c>
      <c r="G31" s="45" t="s">
        <v>240</v>
      </c>
      <c r="H31" s="45" t="s">
        <v>241</v>
      </c>
      <c r="I31" s="45" t="s">
        <v>242</v>
      </c>
      <c r="J31" s="107"/>
      <c r="K31" s="38" t="str">
        <f t="shared" si="0"/>
        <v>N/A</v>
      </c>
      <c r="L31" s="42">
        <f>SUM(K31:K31)</f>
        <v>0</v>
      </c>
      <c r="M31" s="42" cm="1">
        <f t="array" ref="M31">SUM(5*(K31:K31&lt;&gt;"N/A"))</f>
        <v>0</v>
      </c>
      <c r="N31" s="108"/>
      <c r="O31" s="120"/>
      <c r="P31" s="121"/>
      <c r="Q31" s="122"/>
      <c r="R31" s="122"/>
      <c r="S31" s="123"/>
      <c r="T31" s="123"/>
      <c r="U31" s="123"/>
      <c r="V31" s="112"/>
      <c r="W31" s="28"/>
    </row>
    <row r="32" spans="1:23" ht="88.5" customHeight="1" x14ac:dyDescent="0.35">
      <c r="A32" s="29" t="s">
        <v>243</v>
      </c>
      <c r="B32" s="43" t="s">
        <v>244</v>
      </c>
      <c r="C32" s="38" t="s">
        <v>245</v>
      </c>
      <c r="D32" s="67" t="s">
        <v>246</v>
      </c>
      <c r="E32" s="45" t="s">
        <v>247</v>
      </c>
      <c r="F32" s="45" t="s">
        <v>248</v>
      </c>
      <c r="G32" s="45" t="s">
        <v>249</v>
      </c>
      <c r="H32" s="45" t="s">
        <v>250</v>
      </c>
      <c r="I32" s="45" t="s">
        <v>251</v>
      </c>
      <c r="J32" s="107"/>
      <c r="K32" s="38" t="str">
        <f t="shared" si="0"/>
        <v>N/A</v>
      </c>
      <c r="L32" s="38"/>
      <c r="M32" s="43"/>
      <c r="N32" s="108"/>
      <c r="O32" s="120"/>
      <c r="P32" s="121"/>
      <c r="Q32" s="122"/>
      <c r="R32" s="122"/>
      <c r="S32" s="123"/>
      <c r="T32" s="123"/>
      <c r="U32" s="123"/>
      <c r="V32" s="112"/>
      <c r="W32" s="28"/>
    </row>
    <row r="33" spans="1:26" ht="88.5" customHeight="1" x14ac:dyDescent="0.35">
      <c r="A33" s="29" t="s">
        <v>252</v>
      </c>
      <c r="B33" s="43" t="s">
        <v>244</v>
      </c>
      <c r="C33" s="38" t="s">
        <v>245</v>
      </c>
      <c r="D33" s="67" t="s">
        <v>253</v>
      </c>
      <c r="E33" s="45" t="s">
        <v>254</v>
      </c>
      <c r="F33" s="45" t="s">
        <v>255</v>
      </c>
      <c r="G33" s="45" t="s">
        <v>256</v>
      </c>
      <c r="H33" s="45" t="s">
        <v>257</v>
      </c>
      <c r="I33" s="45" t="s">
        <v>258</v>
      </c>
      <c r="J33" s="107"/>
      <c r="K33" s="38" t="str">
        <f t="shared" si="0"/>
        <v>N/A</v>
      </c>
      <c r="L33" s="42">
        <f>SUM(K32:K33)</f>
        <v>0</v>
      </c>
      <c r="M33" s="42" cm="1">
        <f t="array" ref="M33">SUM(5*(K32:K33&lt;&gt;"N/A"))</f>
        <v>0</v>
      </c>
      <c r="N33" s="124"/>
      <c r="O33" s="120"/>
      <c r="P33" s="121"/>
      <c r="Q33" s="122"/>
      <c r="R33" s="122"/>
      <c r="S33" s="123"/>
      <c r="T33" s="123"/>
      <c r="U33" s="123"/>
      <c r="V33" s="112"/>
      <c r="W33" s="28"/>
    </row>
    <row r="34" spans="1:26" ht="93.5" customHeight="1" x14ac:dyDescent="0.35">
      <c r="A34" s="29" t="s">
        <v>259</v>
      </c>
      <c r="B34" s="43" t="s">
        <v>244</v>
      </c>
      <c r="C34" s="38" t="s">
        <v>260</v>
      </c>
      <c r="D34" s="67" t="s">
        <v>261</v>
      </c>
      <c r="E34" s="45" t="s">
        <v>262</v>
      </c>
      <c r="F34" s="45" t="s">
        <v>263</v>
      </c>
      <c r="G34" s="45" t="s">
        <v>264</v>
      </c>
      <c r="H34" s="45" t="s">
        <v>265</v>
      </c>
      <c r="I34" s="45" t="s">
        <v>266</v>
      </c>
      <c r="J34" s="107"/>
      <c r="K34" s="38" t="str">
        <f t="shared" si="0"/>
        <v>N/A</v>
      </c>
      <c r="L34" s="42">
        <f>SUM(K34:K34)</f>
        <v>0</v>
      </c>
      <c r="M34" s="42" cm="1">
        <f t="array" ref="M34">SUM(5*(K34:K34&lt;&gt;"N/A"))</f>
        <v>0</v>
      </c>
      <c r="N34" s="108"/>
      <c r="O34" s="120"/>
      <c r="P34" s="121"/>
      <c r="Q34" s="122"/>
      <c r="R34" s="122"/>
      <c r="S34" s="123"/>
      <c r="T34" s="123"/>
      <c r="U34" s="123"/>
      <c r="V34" s="112"/>
      <c r="W34" s="28"/>
    </row>
    <row r="35" spans="1:26" ht="78.650000000000006" customHeight="1" x14ac:dyDescent="0.35">
      <c r="A35" s="29" t="s">
        <v>267</v>
      </c>
      <c r="B35" s="38" t="s">
        <v>268</v>
      </c>
      <c r="C35" s="38" t="s">
        <v>268</v>
      </c>
      <c r="D35" s="67" t="s">
        <v>269</v>
      </c>
      <c r="E35" s="45" t="s">
        <v>270</v>
      </c>
      <c r="F35" s="45" t="s">
        <v>271</v>
      </c>
      <c r="G35" s="45" t="s">
        <v>272</v>
      </c>
      <c r="H35" s="45" t="s">
        <v>273</v>
      </c>
      <c r="I35" s="45" t="s">
        <v>274</v>
      </c>
      <c r="J35" s="107"/>
      <c r="K35" s="38" t="str">
        <f t="shared" si="0"/>
        <v>N/A</v>
      </c>
      <c r="L35" s="42">
        <f>SUM(K35:K35)</f>
        <v>0</v>
      </c>
      <c r="M35" s="42" cm="1">
        <f t="array" ref="M35">SUM(5*(K35:K35&lt;&gt;"N/A"))</f>
        <v>0</v>
      </c>
      <c r="N35" s="108"/>
      <c r="O35" s="120"/>
      <c r="P35" s="121"/>
      <c r="Q35" s="122"/>
      <c r="R35" s="122"/>
      <c r="S35" s="123"/>
      <c r="T35" s="123"/>
      <c r="U35" s="123"/>
      <c r="V35" s="112"/>
      <c r="W35" s="28"/>
    </row>
    <row r="36" spans="1:26" ht="14.5" customHeight="1" x14ac:dyDescent="0.35">
      <c r="L36" s="6"/>
      <c r="M36" s="6"/>
      <c r="S36" s="137"/>
      <c r="T36" s="137"/>
      <c r="U36" s="137"/>
    </row>
    <row r="37" spans="1:26" ht="29.5" customHeight="1" x14ac:dyDescent="0.35"/>
    <row r="38" spans="1:26" ht="51" customHeight="1" x14ac:dyDescent="0.35"/>
    <row r="39" spans="1:26" ht="50.15" customHeight="1" x14ac:dyDescent="0.4">
      <c r="I39" s="47" t="s">
        <v>275</v>
      </c>
      <c r="J39" s="12"/>
      <c r="N39" s="50" t="s">
        <v>276</v>
      </c>
      <c r="O39" s="50" t="s">
        <v>13</v>
      </c>
      <c r="P39" s="51" t="s">
        <v>277</v>
      </c>
      <c r="Q39" s="138"/>
      <c r="R39" s="138"/>
      <c r="S39" s="139"/>
      <c r="T39" s="139"/>
      <c r="U39" s="139"/>
      <c r="V39" s="51" t="s">
        <v>278</v>
      </c>
      <c r="W39" s="52"/>
      <c r="X39" s="50" t="s">
        <v>279</v>
      </c>
      <c r="Z39" s="51" t="s">
        <v>280</v>
      </c>
    </row>
    <row r="40" spans="1:26" ht="50.15" customHeight="1" x14ac:dyDescent="0.4">
      <c r="I40" s="55" t="s">
        <v>15</v>
      </c>
      <c r="J40" s="46" t="s">
        <v>281</v>
      </c>
      <c r="N40" s="170" t="s">
        <v>29</v>
      </c>
      <c r="O40" s="53" t="s">
        <v>282</v>
      </c>
      <c r="P40" s="53">
        <f>SUM(K3:K7)</f>
        <v>0</v>
      </c>
      <c r="Q40" s="138"/>
      <c r="R40" s="138"/>
      <c r="S40" s="139"/>
      <c r="T40" s="139"/>
      <c r="U40" s="139"/>
      <c r="V40" s="49" t="str">
        <f>IF(M7&gt;0,(L7/M7),"N/A")</f>
        <v>N/A</v>
      </c>
      <c r="W40" s="52"/>
      <c r="X40" s="164" t="e">
        <f>SUMIF($B$3:$B$35,N40,$L$3:$L$35)/SUMIF($B$3:$B$35,N40,$M$3:$M$35)</f>
        <v>#DIV/0!</v>
      </c>
      <c r="Z40" s="164" t="e">
        <f>SUM(K3:K35)/SUM(M3:M35)</f>
        <v>#DIV/0!</v>
      </c>
    </row>
    <row r="41" spans="1:26" ht="50.15" customHeight="1" x14ac:dyDescent="0.4">
      <c r="I41" s="56" t="s">
        <v>16</v>
      </c>
      <c r="J41" s="46" t="s">
        <v>283</v>
      </c>
      <c r="N41" s="171"/>
      <c r="O41" s="53" t="s">
        <v>284</v>
      </c>
      <c r="P41" s="53">
        <f>SUM(K8:K10)</f>
        <v>0</v>
      </c>
      <c r="Q41" s="138"/>
      <c r="R41" s="138"/>
      <c r="S41" s="139"/>
      <c r="T41" s="139"/>
      <c r="U41" s="139"/>
      <c r="V41" s="49" t="str">
        <f>IF(M10&gt;0,(L10/M10),"N/A")</f>
        <v>N/A</v>
      </c>
      <c r="W41" s="52"/>
      <c r="X41" s="164"/>
      <c r="Z41" s="165"/>
    </row>
    <row r="42" spans="1:26" ht="50.15" customHeight="1" x14ac:dyDescent="0.4">
      <c r="I42" s="54" t="s">
        <v>17</v>
      </c>
      <c r="J42" s="46" t="s">
        <v>285</v>
      </c>
      <c r="N42" s="171"/>
      <c r="O42" s="53" t="s">
        <v>286</v>
      </c>
      <c r="P42" s="53">
        <f>SUM(K11:K18)</f>
        <v>0</v>
      </c>
      <c r="Q42" s="138"/>
      <c r="R42" s="138"/>
      <c r="S42" s="139"/>
      <c r="T42" s="139"/>
      <c r="U42" s="139"/>
      <c r="V42" s="49" t="str">
        <f>IF(M18&gt;0,(L18/M18),"N/A")</f>
        <v>N/A</v>
      </c>
      <c r="W42" s="52"/>
      <c r="X42" s="164"/>
      <c r="Z42" s="165"/>
    </row>
    <row r="43" spans="1:26" ht="50.15" customHeight="1" x14ac:dyDescent="0.4">
      <c r="I43" s="57" t="s">
        <v>287</v>
      </c>
      <c r="J43" s="46" t="s">
        <v>288</v>
      </c>
      <c r="N43" s="172"/>
      <c r="O43" s="53" t="s">
        <v>289</v>
      </c>
      <c r="P43" s="53">
        <f>SUM(K19:K22)</f>
        <v>0</v>
      </c>
      <c r="Q43" s="138"/>
      <c r="R43" s="138"/>
      <c r="S43" s="139"/>
      <c r="T43" s="139"/>
      <c r="U43" s="139"/>
      <c r="V43" s="49" t="str">
        <f>IF(M22&gt;0,(L22/M22),"N/A")</f>
        <v>N/A</v>
      </c>
      <c r="W43" s="52"/>
      <c r="X43" s="164"/>
      <c r="Z43" s="165"/>
    </row>
    <row r="44" spans="1:26" ht="50.15" customHeight="1" x14ac:dyDescent="0.4">
      <c r="I44" s="58" t="s">
        <v>19</v>
      </c>
      <c r="J44" s="46">
        <v>1</v>
      </c>
      <c r="N44" s="173" t="s">
        <v>177</v>
      </c>
      <c r="O44" s="53" t="s">
        <v>176</v>
      </c>
      <c r="P44" s="53">
        <f>SUM(K23:K23)</f>
        <v>0</v>
      </c>
      <c r="Q44" s="138"/>
      <c r="R44" s="138"/>
      <c r="S44" s="139"/>
      <c r="T44" s="139"/>
      <c r="U44" s="139"/>
      <c r="V44" s="49" t="str">
        <f>IF(M23&gt;0,(L23/M23),"N/A")</f>
        <v>N/A</v>
      </c>
      <c r="W44" s="52"/>
      <c r="X44" s="164" t="e">
        <f>SUMIF($B$3:$B$35,N44,$L$3:$L$35)/SUMIF($B$3:$B$35,N44,$M$3:$M$35)</f>
        <v>#DIV/0!</v>
      </c>
    </row>
    <row r="45" spans="1:26" ht="50.15" customHeight="1" x14ac:dyDescent="0.4">
      <c r="N45" s="174"/>
      <c r="O45" s="53" t="s">
        <v>290</v>
      </c>
      <c r="P45" s="53">
        <f>SUM(K24:K24)</f>
        <v>0</v>
      </c>
      <c r="Q45" s="138"/>
      <c r="R45" s="138"/>
      <c r="S45" s="139"/>
      <c r="T45" s="139"/>
      <c r="U45" s="139"/>
      <c r="V45" s="49" t="str">
        <f>IF(M24&gt;0,(L24/M24),"N/A")</f>
        <v>N/A</v>
      </c>
      <c r="W45" s="52"/>
      <c r="X45" s="164"/>
    </row>
    <row r="46" spans="1:26" ht="50.15" customHeight="1" x14ac:dyDescent="0.4">
      <c r="N46" s="174"/>
      <c r="O46" s="53" t="s">
        <v>291</v>
      </c>
      <c r="P46" s="53">
        <f>SUM(K25:K25)</f>
        <v>0</v>
      </c>
      <c r="Q46" s="138"/>
      <c r="R46" s="138"/>
      <c r="S46" s="139"/>
      <c r="T46" s="139"/>
      <c r="U46" s="139"/>
      <c r="V46" s="49" t="str">
        <f>IF(M25&gt;0,(L25/M25),"N/A")</f>
        <v>N/A</v>
      </c>
      <c r="W46" s="52"/>
      <c r="X46" s="164"/>
    </row>
    <row r="47" spans="1:26" ht="50.15" customHeight="1" x14ac:dyDescent="0.4">
      <c r="N47" s="174"/>
      <c r="O47" s="53" t="s">
        <v>292</v>
      </c>
      <c r="P47" s="53">
        <f>SUM(K26:K26)</f>
        <v>0</v>
      </c>
      <c r="Q47" s="138"/>
      <c r="R47" s="139"/>
      <c r="S47" s="138"/>
      <c r="T47" s="138"/>
      <c r="U47" s="138"/>
      <c r="V47" s="49" t="str">
        <f>IF(M26&gt;0,(L26/M26),"N/A")</f>
        <v>N/A</v>
      </c>
      <c r="W47" s="52"/>
      <c r="X47" s="164"/>
    </row>
    <row r="48" spans="1:26" ht="50.15" customHeight="1" x14ac:dyDescent="0.4">
      <c r="N48" s="174"/>
      <c r="O48" s="53" t="s">
        <v>293</v>
      </c>
      <c r="P48" s="53">
        <f>SUM(K27:K29)</f>
        <v>0</v>
      </c>
      <c r="Q48" s="138"/>
      <c r="R48" s="138"/>
      <c r="S48" s="139"/>
      <c r="T48" s="139"/>
      <c r="U48" s="139"/>
      <c r="V48" s="49" t="str">
        <f>IF(M29&gt;0,(L29/M29),"N/A")</f>
        <v>N/A</v>
      </c>
      <c r="W48" s="52"/>
      <c r="X48" s="164"/>
    </row>
    <row r="49" spans="10:24" ht="50.15" customHeight="1" x14ac:dyDescent="0.4">
      <c r="N49" s="174"/>
      <c r="O49" s="53" t="s">
        <v>294</v>
      </c>
      <c r="P49" s="53">
        <f>SUM(K30:K30)</f>
        <v>0</v>
      </c>
      <c r="Q49" s="138"/>
      <c r="R49" s="138"/>
      <c r="S49" s="139"/>
      <c r="T49" s="139"/>
      <c r="U49" s="139"/>
      <c r="V49" s="49" t="str">
        <f>IF(M30&gt;0,(L30/M30),"N/A")</f>
        <v>N/A</v>
      </c>
      <c r="W49" s="52"/>
      <c r="X49" s="164"/>
    </row>
    <row r="50" spans="10:24" ht="50.15" customHeight="1" x14ac:dyDescent="0.4">
      <c r="N50" s="175"/>
      <c r="O50" s="53" t="s">
        <v>295</v>
      </c>
      <c r="P50" s="53">
        <f>SUM(K31:K31)</f>
        <v>0</v>
      </c>
      <c r="Q50" s="138"/>
      <c r="R50" s="138"/>
      <c r="S50" s="139"/>
      <c r="T50" s="139"/>
      <c r="U50" s="139"/>
      <c r="V50" s="49" t="str">
        <f>IF(M31&gt;0,(L31/M31),"N/A")</f>
        <v>N/A</v>
      </c>
      <c r="W50" s="52"/>
      <c r="X50" s="164"/>
    </row>
    <row r="51" spans="10:24" ht="50.15" customHeight="1" x14ac:dyDescent="0.4">
      <c r="N51" s="173" t="s">
        <v>244</v>
      </c>
      <c r="O51" s="53" t="s">
        <v>296</v>
      </c>
      <c r="P51" s="53">
        <f>SUM(K32:K33)</f>
        <v>0</v>
      </c>
      <c r="Q51" s="138"/>
      <c r="R51" s="138"/>
      <c r="S51" s="139"/>
      <c r="T51" s="139"/>
      <c r="U51" s="139"/>
      <c r="V51" s="49" t="str">
        <f>IF(M33&gt;0,(L33/M33),"N/A")</f>
        <v>N/A</v>
      </c>
      <c r="W51" s="52"/>
      <c r="X51" s="164" t="e">
        <f>SUMIF($B$3:$B$35,N51,$L$3:$L$35)/SUMIF($B$3:$B$35,N51,$M$3:$M$35)</f>
        <v>#DIV/0!</v>
      </c>
    </row>
    <row r="52" spans="10:24" ht="72" customHeight="1" x14ac:dyDescent="0.4">
      <c r="N52" s="175"/>
      <c r="O52" s="53" t="s">
        <v>297</v>
      </c>
      <c r="P52" s="53">
        <f>SUM(K34:K34)</f>
        <v>0</v>
      </c>
      <c r="Q52" s="138"/>
      <c r="R52" s="138"/>
      <c r="S52" s="139"/>
      <c r="T52" s="139"/>
      <c r="U52" s="139"/>
      <c r="V52" s="49" t="str">
        <f>IF(M34&gt;0,(L34/M34),"N/A")</f>
        <v>N/A</v>
      </c>
      <c r="W52" s="52"/>
      <c r="X52" s="164"/>
    </row>
    <row r="53" spans="10:24" ht="123" customHeight="1" x14ac:dyDescent="0.4">
      <c r="N53" s="53" t="s">
        <v>268</v>
      </c>
      <c r="O53" s="53" t="s">
        <v>298</v>
      </c>
      <c r="P53" s="53">
        <f>SUM(K35:K35)</f>
        <v>0</v>
      </c>
      <c r="Q53" s="138"/>
      <c r="R53" s="138"/>
      <c r="S53" s="139"/>
      <c r="T53" s="139"/>
      <c r="U53" s="139"/>
      <c r="V53" s="49" t="str">
        <f>IF(M35&gt;0,(L35/M35),"N/A")</f>
        <v>N/A</v>
      </c>
      <c r="W53" s="52"/>
      <c r="X53" s="62" t="e">
        <f>SUMIF($B$3:$B$35,N53,$L$3:$L$35)/SUMIF($B$3:$B$35,N53,$M$3:$M$35)</f>
        <v>#DIV/0!</v>
      </c>
    </row>
    <row r="54" spans="10:24" ht="15.5" x14ac:dyDescent="0.35">
      <c r="S54" s="137"/>
      <c r="T54" s="137"/>
      <c r="U54" s="137"/>
    </row>
    <row r="55" spans="10:24" ht="15.5" x14ac:dyDescent="0.35">
      <c r="S55" s="137"/>
      <c r="T55" s="137"/>
      <c r="U55" s="137"/>
    </row>
    <row r="56" spans="10:24" ht="15.5" x14ac:dyDescent="0.35">
      <c r="S56" s="137"/>
      <c r="T56" s="137"/>
      <c r="U56" s="137"/>
    </row>
    <row r="57" spans="10:24" ht="15.5" x14ac:dyDescent="0.35">
      <c r="S57" s="137"/>
      <c r="T57" s="137"/>
      <c r="U57" s="137"/>
    </row>
    <row r="58" spans="10:24" ht="15.5" x14ac:dyDescent="0.35">
      <c r="S58" s="137"/>
      <c r="T58" s="137"/>
      <c r="U58" s="137"/>
    </row>
    <row r="59" spans="10:24" ht="15.5" x14ac:dyDescent="0.35">
      <c r="S59" s="137"/>
      <c r="T59" s="137"/>
      <c r="U59" s="137"/>
    </row>
    <row r="60" spans="10:24" ht="15.5" x14ac:dyDescent="0.35">
      <c r="L60" s="5"/>
      <c r="M60" s="5"/>
      <c r="S60" s="137"/>
      <c r="T60" s="137"/>
      <c r="U60" s="137"/>
    </row>
    <row r="61" spans="10:24" ht="15.5" x14ac:dyDescent="0.35">
      <c r="J61" s="9"/>
      <c r="K61" s="5"/>
      <c r="L61" s="5"/>
      <c r="M61" s="5"/>
      <c r="S61" s="137"/>
      <c r="T61" s="137"/>
      <c r="U61" s="137"/>
    </row>
    <row r="62" spans="10:24" ht="15.5" x14ac:dyDescent="0.35">
      <c r="J62" s="9"/>
      <c r="K62" s="5"/>
      <c r="L62" s="5"/>
      <c r="M62" s="5"/>
      <c r="S62" s="137"/>
      <c r="T62" s="137"/>
      <c r="U62" s="137"/>
    </row>
    <row r="63" spans="10:24" ht="15.5" x14ac:dyDescent="0.35">
      <c r="J63" s="9"/>
      <c r="K63" s="5"/>
      <c r="L63" s="5"/>
      <c r="M63" s="5"/>
      <c r="S63" s="137"/>
      <c r="T63" s="137"/>
      <c r="U63" s="137"/>
    </row>
    <row r="64" spans="10:24" ht="15.5" x14ac:dyDescent="0.35">
      <c r="J64" s="9"/>
      <c r="K64" s="5"/>
      <c r="L64" s="5"/>
      <c r="M64" s="5"/>
      <c r="S64" s="137"/>
      <c r="T64" s="137"/>
      <c r="U64" s="137"/>
    </row>
    <row r="65" spans="10:21" ht="15.5" x14ac:dyDescent="0.35">
      <c r="J65" s="9"/>
      <c r="K65" s="5"/>
      <c r="L65" s="5"/>
      <c r="N65"/>
      <c r="R65" s="137"/>
    </row>
    <row r="66" spans="10:21" ht="15.5" x14ac:dyDescent="0.35">
      <c r="J66" s="9"/>
      <c r="K66" s="5"/>
      <c r="N66"/>
      <c r="R66" s="137"/>
    </row>
    <row r="67" spans="10:21" ht="15.5" x14ac:dyDescent="0.35">
      <c r="J67" s="9"/>
      <c r="K67" s="5"/>
      <c r="N67"/>
      <c r="R67" s="137"/>
    </row>
    <row r="68" spans="10:21" ht="15.5" x14ac:dyDescent="0.35">
      <c r="J68" s="9"/>
      <c r="K68" s="5"/>
      <c r="N68"/>
      <c r="R68" s="137"/>
    </row>
    <row r="69" spans="10:21" ht="15.5" x14ac:dyDescent="0.35">
      <c r="J69" s="9"/>
      <c r="K69" s="5"/>
      <c r="N69"/>
      <c r="R69" s="137"/>
    </row>
    <row r="70" spans="10:21" ht="15.5" x14ac:dyDescent="0.35">
      <c r="J70" s="9"/>
      <c r="K70" s="5"/>
      <c r="N70"/>
      <c r="R70" s="137"/>
    </row>
    <row r="71" spans="10:21" ht="15.5" x14ac:dyDescent="0.35">
      <c r="J71" s="9"/>
      <c r="K71" s="5"/>
      <c r="N71"/>
      <c r="R71" s="137"/>
    </row>
    <row r="72" spans="10:21" ht="15.5" x14ac:dyDescent="0.35">
      <c r="J72" s="9"/>
      <c r="K72" s="5"/>
      <c r="L72" s="5"/>
      <c r="N72"/>
      <c r="R72" s="137"/>
    </row>
    <row r="73" spans="10:21" ht="15.5" x14ac:dyDescent="0.35">
      <c r="J73" s="9"/>
      <c r="K73" s="5"/>
      <c r="L73" s="5"/>
      <c r="N73"/>
      <c r="R73" s="137"/>
    </row>
    <row r="74" spans="10:21" ht="15.5" x14ac:dyDescent="0.35">
      <c r="J74" s="9"/>
      <c r="K74" s="5"/>
      <c r="L74" s="5"/>
      <c r="N74"/>
      <c r="R74" s="137"/>
    </row>
    <row r="75" spans="10:21" ht="15.5" x14ac:dyDescent="0.35">
      <c r="J75" s="9"/>
      <c r="K75" s="5"/>
      <c r="L75" s="5"/>
      <c r="N75"/>
      <c r="R75" s="137"/>
    </row>
    <row r="76" spans="10:21" ht="15.5" x14ac:dyDescent="0.35">
      <c r="J76" s="9"/>
      <c r="K76" s="5"/>
      <c r="L76" s="5"/>
      <c r="N76"/>
      <c r="S76" s="137"/>
      <c r="T76" s="137"/>
      <c r="U76" s="137"/>
    </row>
    <row r="77" spans="10:21" ht="15.5" x14ac:dyDescent="0.35">
      <c r="J77" s="9"/>
      <c r="K77" s="5"/>
      <c r="L77" s="5"/>
      <c r="N77"/>
      <c r="S77" s="137"/>
      <c r="T77" s="137"/>
      <c r="U77" s="137"/>
    </row>
    <row r="78" spans="10:21" ht="15.5" x14ac:dyDescent="0.35">
      <c r="J78" s="9"/>
      <c r="K78" s="5"/>
      <c r="L78" s="5"/>
      <c r="N78"/>
      <c r="S78" s="137"/>
      <c r="T78" s="137"/>
      <c r="U78" s="137"/>
    </row>
    <row r="79" spans="10:21" ht="15.5" x14ac:dyDescent="0.35">
      <c r="J79" s="9"/>
      <c r="K79" s="5"/>
      <c r="L79" s="5"/>
      <c r="N79"/>
      <c r="S79" s="137"/>
      <c r="T79" s="137"/>
      <c r="U79" s="137"/>
    </row>
    <row r="80" spans="10:21" ht="15.5" x14ac:dyDescent="0.35">
      <c r="J80" s="9"/>
      <c r="K80" s="5"/>
      <c r="L80" s="5"/>
      <c r="N80"/>
      <c r="S80" s="137"/>
      <c r="T80" s="137"/>
      <c r="U80" s="137"/>
    </row>
    <row r="81" spans="10:21" ht="15.5" x14ac:dyDescent="0.35">
      <c r="J81" s="9"/>
      <c r="K81" s="5"/>
      <c r="L81" s="5"/>
      <c r="N81"/>
      <c r="S81" s="137"/>
      <c r="T81" s="137"/>
      <c r="U81" s="137"/>
    </row>
    <row r="82" spans="10:21" ht="15.5" x14ac:dyDescent="0.35">
      <c r="J82" s="9"/>
      <c r="K82" s="5"/>
      <c r="L82" s="5"/>
      <c r="N82"/>
      <c r="S82" s="137"/>
      <c r="T82" s="137"/>
      <c r="U82" s="137"/>
    </row>
    <row r="83" spans="10:21" ht="15.5" x14ac:dyDescent="0.35">
      <c r="J83" s="9"/>
      <c r="K83" s="5"/>
      <c r="L83" s="5"/>
      <c r="N83"/>
      <c r="S83" s="137"/>
      <c r="T83" s="137"/>
      <c r="U83" s="137"/>
    </row>
    <row r="84" spans="10:21" ht="15.5" x14ac:dyDescent="0.35">
      <c r="J84" s="9"/>
      <c r="K84" s="5"/>
      <c r="L84" s="5"/>
      <c r="N84"/>
      <c r="S84" s="137"/>
      <c r="T84" s="137"/>
      <c r="U84" s="137"/>
    </row>
    <row r="85" spans="10:21" ht="15.5" x14ac:dyDescent="0.35">
      <c r="J85" s="9"/>
      <c r="K85" s="5"/>
      <c r="L85" s="5"/>
      <c r="N85"/>
      <c r="S85" s="137"/>
      <c r="T85" s="137"/>
      <c r="U85" s="137"/>
    </row>
    <row r="86" spans="10:21" ht="15.5" x14ac:dyDescent="0.35">
      <c r="J86" s="9"/>
      <c r="K86" s="5"/>
      <c r="L86" s="5"/>
      <c r="N86"/>
      <c r="S86" s="137"/>
      <c r="T86" s="137"/>
      <c r="U86" s="137"/>
    </row>
    <row r="87" spans="10:21" ht="15.5" x14ac:dyDescent="0.35">
      <c r="J87" s="9"/>
      <c r="K87" s="5"/>
      <c r="L87" s="5"/>
      <c r="M87" s="5"/>
      <c r="S87" s="137"/>
      <c r="T87" s="137"/>
      <c r="U87" s="137"/>
    </row>
    <row r="88" spans="10:21" ht="15.5" x14ac:dyDescent="0.35">
      <c r="J88" s="9"/>
      <c r="K88" s="5"/>
      <c r="L88" s="5"/>
      <c r="M88" s="5"/>
      <c r="S88" s="137"/>
      <c r="T88" s="137"/>
      <c r="U88" s="137"/>
    </row>
    <row r="89" spans="10:21" ht="15.5" x14ac:dyDescent="0.35">
      <c r="J89" s="9"/>
      <c r="K89" s="5"/>
      <c r="L89" s="5"/>
      <c r="M89" s="5"/>
      <c r="S89" s="137"/>
      <c r="T89" s="137"/>
      <c r="U89" s="137"/>
    </row>
    <row r="90" spans="10:21" ht="15.5" x14ac:dyDescent="0.35">
      <c r="J90" s="9"/>
      <c r="K90" s="5"/>
      <c r="L90" s="5"/>
      <c r="M90" s="5"/>
      <c r="S90" s="137"/>
      <c r="T90" s="137"/>
      <c r="U90" s="137"/>
    </row>
    <row r="91" spans="10:21" ht="15.5" x14ac:dyDescent="0.35">
      <c r="J91" s="9"/>
      <c r="K91" s="5"/>
      <c r="L91" s="5"/>
      <c r="M91" s="5"/>
      <c r="S91" s="137"/>
      <c r="T91" s="137"/>
      <c r="U91" s="137"/>
    </row>
    <row r="92" spans="10:21" ht="15.5" x14ac:dyDescent="0.35">
      <c r="J92" s="9"/>
      <c r="K92" s="5"/>
      <c r="L92" s="5"/>
      <c r="M92" s="5"/>
      <c r="S92" s="137"/>
      <c r="T92" s="137"/>
      <c r="U92" s="137"/>
    </row>
    <row r="93" spans="10:21" ht="15.5" x14ac:dyDescent="0.35">
      <c r="J93" s="9"/>
      <c r="K93" s="5"/>
      <c r="L93" s="5"/>
      <c r="M93" s="5"/>
      <c r="S93" s="137"/>
      <c r="T93" s="137"/>
      <c r="U93" s="137"/>
    </row>
    <row r="94" spans="10:21" ht="15.5" x14ac:dyDescent="0.35">
      <c r="J94" s="9"/>
      <c r="K94" s="5"/>
      <c r="L94" s="5"/>
      <c r="M94" s="5"/>
      <c r="S94" s="137"/>
      <c r="T94" s="137"/>
      <c r="U94" s="137"/>
    </row>
    <row r="95" spans="10:21" ht="15.5" x14ac:dyDescent="0.35">
      <c r="J95" s="9"/>
      <c r="K95" s="5"/>
      <c r="L95" s="5"/>
      <c r="M95" s="5"/>
      <c r="S95" s="137"/>
      <c r="T95" s="137"/>
      <c r="U95" s="137"/>
    </row>
    <row r="96" spans="10:21" ht="15.5" x14ac:dyDescent="0.35">
      <c r="J96" s="9"/>
      <c r="K96" s="5"/>
      <c r="L96" s="5"/>
      <c r="M96" s="5"/>
      <c r="S96" s="137"/>
      <c r="T96" s="137"/>
      <c r="U96" s="137"/>
    </row>
    <row r="97" spans="10:21" ht="15.5" x14ac:dyDescent="0.35">
      <c r="J97" s="9"/>
      <c r="K97" s="5"/>
      <c r="L97" s="5"/>
      <c r="M97" s="5"/>
      <c r="S97" s="137"/>
      <c r="T97" s="137"/>
      <c r="U97" s="137"/>
    </row>
    <row r="98" spans="10:21" ht="15.5" x14ac:dyDescent="0.35">
      <c r="J98" s="9"/>
      <c r="K98" s="5"/>
      <c r="L98" s="5"/>
      <c r="M98" s="5"/>
      <c r="S98" s="137"/>
      <c r="T98" s="137"/>
      <c r="U98" s="137"/>
    </row>
    <row r="99" spans="10:21" ht="15.5" x14ac:dyDescent="0.35">
      <c r="J99" s="9"/>
      <c r="K99" s="5"/>
      <c r="L99" s="5"/>
      <c r="M99" s="5"/>
      <c r="S99" s="137"/>
      <c r="T99" s="137"/>
      <c r="U99" s="137"/>
    </row>
    <row r="100" spans="10:21" ht="15.5" x14ac:dyDescent="0.35">
      <c r="J100" s="9"/>
      <c r="K100" s="5"/>
      <c r="L100" s="5"/>
      <c r="M100" s="5"/>
      <c r="S100" s="137"/>
      <c r="T100" s="137"/>
      <c r="U100" s="137"/>
    </row>
    <row r="101" spans="10:21" ht="15.5" x14ac:dyDescent="0.35">
      <c r="J101" s="9"/>
      <c r="K101" s="5"/>
      <c r="L101" s="5"/>
      <c r="M101" s="5"/>
      <c r="S101" s="137"/>
      <c r="T101" s="137"/>
      <c r="U101" s="137"/>
    </row>
    <row r="102" spans="10:21" ht="15.5" x14ac:dyDescent="0.35">
      <c r="J102" s="9"/>
      <c r="K102" s="5"/>
      <c r="L102" s="5"/>
      <c r="M102" s="5"/>
      <c r="S102" s="137"/>
      <c r="T102" s="137"/>
      <c r="U102" s="137"/>
    </row>
    <row r="103" spans="10:21" ht="15.5" x14ac:dyDescent="0.35">
      <c r="J103" s="9"/>
      <c r="K103" s="5"/>
      <c r="L103" s="5"/>
      <c r="M103" s="5"/>
      <c r="S103" s="137"/>
      <c r="T103" s="137"/>
      <c r="U103" s="137"/>
    </row>
    <row r="104" spans="10:21" ht="15.5" x14ac:dyDescent="0.35">
      <c r="J104" s="9"/>
      <c r="K104" s="5"/>
      <c r="L104" s="5"/>
      <c r="M104" s="5"/>
      <c r="S104" s="137"/>
      <c r="T104" s="137"/>
      <c r="U104" s="137"/>
    </row>
    <row r="105" spans="10:21" ht="15.5" x14ac:dyDescent="0.35">
      <c r="J105" s="9"/>
      <c r="K105" s="5"/>
      <c r="L105" s="5"/>
      <c r="M105" s="5"/>
      <c r="S105" s="137"/>
      <c r="T105" s="137"/>
      <c r="U105" s="137"/>
    </row>
    <row r="106" spans="10:21" ht="15.5" x14ac:dyDescent="0.35">
      <c r="J106" s="9"/>
      <c r="K106" s="5"/>
      <c r="L106" s="5"/>
      <c r="M106" s="5"/>
      <c r="S106" s="137"/>
      <c r="T106" s="137"/>
      <c r="U106" s="137"/>
    </row>
    <row r="107" spans="10:21" ht="15.5" x14ac:dyDescent="0.35">
      <c r="J107" s="9"/>
      <c r="K107" s="5"/>
      <c r="L107" s="5"/>
      <c r="M107" s="5"/>
      <c r="S107" s="137"/>
      <c r="T107" s="137"/>
      <c r="U107" s="137"/>
    </row>
    <row r="108" spans="10:21" ht="15.5" x14ac:dyDescent="0.35">
      <c r="J108" s="9"/>
      <c r="K108" s="5"/>
      <c r="L108" s="5"/>
      <c r="M108" s="5"/>
      <c r="S108" s="137"/>
      <c r="T108" s="137"/>
      <c r="U108" s="137"/>
    </row>
    <row r="109" spans="10:21" ht="15.5" x14ac:dyDescent="0.35">
      <c r="J109" s="9"/>
      <c r="K109" s="5"/>
      <c r="L109" s="5"/>
      <c r="M109" s="5"/>
      <c r="S109" s="137"/>
      <c r="T109" s="137"/>
      <c r="U109" s="137"/>
    </row>
    <row r="110" spans="10:21" ht="15.5" x14ac:dyDescent="0.35">
      <c r="J110" s="9"/>
      <c r="K110" s="5"/>
      <c r="L110" s="5"/>
      <c r="M110" s="5"/>
      <c r="S110" s="137"/>
      <c r="T110" s="137"/>
      <c r="U110" s="137"/>
    </row>
    <row r="111" spans="10:21" ht="15.5" x14ac:dyDescent="0.35">
      <c r="J111" s="9"/>
      <c r="K111" s="5"/>
      <c r="L111" s="5"/>
      <c r="M111" s="5"/>
      <c r="S111" s="137"/>
      <c r="T111" s="137"/>
      <c r="U111" s="137"/>
    </row>
    <row r="112" spans="10:21" ht="15.5" x14ac:dyDescent="0.35">
      <c r="J112" s="9"/>
      <c r="K112" s="5"/>
      <c r="L112" s="5"/>
      <c r="M112" s="5"/>
      <c r="S112" s="137"/>
      <c r="T112" s="137"/>
      <c r="U112" s="137"/>
    </row>
    <row r="113" spans="10:21" ht="15.5" x14ac:dyDescent="0.35">
      <c r="J113" s="9"/>
      <c r="K113" s="5"/>
      <c r="L113" s="5"/>
      <c r="M113" s="5"/>
      <c r="S113" s="137"/>
      <c r="T113" s="137"/>
      <c r="U113" s="137"/>
    </row>
    <row r="114" spans="10:21" ht="15.5" x14ac:dyDescent="0.35">
      <c r="J114" s="9"/>
      <c r="K114" s="5"/>
      <c r="L114" s="5"/>
      <c r="M114" s="5"/>
      <c r="S114" s="137"/>
      <c r="T114" s="137"/>
      <c r="U114" s="137"/>
    </row>
    <row r="115" spans="10:21" ht="15.5" x14ac:dyDescent="0.35">
      <c r="J115" s="9"/>
      <c r="K115" s="5"/>
      <c r="L115" s="5"/>
      <c r="M115" s="5"/>
      <c r="S115" s="137"/>
      <c r="T115" s="137"/>
      <c r="U115" s="137"/>
    </row>
    <row r="116" spans="10:21" ht="15.5" x14ac:dyDescent="0.35">
      <c r="J116" s="9"/>
      <c r="K116" s="5"/>
      <c r="L116" s="5"/>
      <c r="M116" s="5"/>
      <c r="S116" s="137"/>
      <c r="T116" s="137"/>
      <c r="U116" s="137"/>
    </row>
    <row r="117" spans="10:21" ht="15.5" x14ac:dyDescent="0.35">
      <c r="J117" s="9"/>
      <c r="K117" s="5"/>
      <c r="L117" s="5"/>
      <c r="M117" s="5"/>
      <c r="S117" s="137"/>
      <c r="T117" s="137"/>
      <c r="U117" s="137"/>
    </row>
    <row r="118" spans="10:21" ht="15.5" x14ac:dyDescent="0.35">
      <c r="J118" s="9"/>
      <c r="K118" s="5"/>
      <c r="L118" s="5"/>
      <c r="M118" s="5"/>
      <c r="S118" s="137"/>
      <c r="T118" s="137"/>
      <c r="U118" s="137"/>
    </row>
    <row r="119" spans="10:21" ht="15.5" x14ac:dyDescent="0.35">
      <c r="J119" s="9"/>
      <c r="K119" s="5"/>
      <c r="L119" s="5"/>
      <c r="M119" s="5"/>
      <c r="S119" s="137"/>
      <c r="T119" s="137"/>
      <c r="U119" s="137"/>
    </row>
    <row r="120" spans="10:21" ht="15.5" x14ac:dyDescent="0.35">
      <c r="J120" s="9"/>
      <c r="K120" s="5"/>
      <c r="L120" s="5"/>
      <c r="M120" s="5"/>
      <c r="S120" s="137"/>
      <c r="T120" s="137"/>
      <c r="U120" s="137"/>
    </row>
    <row r="121" spans="10:21" ht="15.5" x14ac:dyDescent="0.35">
      <c r="J121" s="9"/>
      <c r="K121" s="5"/>
      <c r="L121" s="5"/>
      <c r="M121" s="5"/>
      <c r="S121" s="137"/>
      <c r="T121" s="137"/>
      <c r="U121" s="137"/>
    </row>
    <row r="122" spans="10:21" ht="15.5" x14ac:dyDescent="0.35">
      <c r="J122" s="9"/>
      <c r="K122" s="5"/>
      <c r="L122" s="5"/>
      <c r="M122" s="5"/>
      <c r="S122" s="137"/>
      <c r="T122" s="137"/>
      <c r="U122" s="137"/>
    </row>
    <row r="123" spans="10:21" ht="15.5" x14ac:dyDescent="0.35">
      <c r="J123" s="9"/>
      <c r="K123" s="5"/>
      <c r="L123" s="5"/>
      <c r="M123" s="5"/>
      <c r="S123" s="137"/>
      <c r="T123" s="137"/>
      <c r="U123" s="137"/>
    </row>
    <row r="124" spans="10:21" ht="15.5" x14ac:dyDescent="0.35">
      <c r="J124" s="9"/>
      <c r="K124" s="5"/>
      <c r="L124" s="5"/>
      <c r="M124" s="5"/>
      <c r="S124" s="137"/>
      <c r="T124" s="137"/>
      <c r="U124" s="137"/>
    </row>
    <row r="125" spans="10:21" ht="15.5" x14ac:dyDescent="0.35">
      <c r="J125" s="9"/>
      <c r="K125" s="5"/>
      <c r="L125" s="5"/>
      <c r="M125" s="5"/>
      <c r="S125" s="137"/>
      <c r="T125" s="137"/>
      <c r="U125" s="137"/>
    </row>
    <row r="126" spans="10:21" ht="15.5" x14ac:dyDescent="0.35">
      <c r="J126" s="9"/>
      <c r="K126" s="5"/>
      <c r="L126" s="5"/>
      <c r="M126" s="5"/>
      <c r="S126" s="137"/>
      <c r="T126" s="137"/>
      <c r="U126" s="137"/>
    </row>
    <row r="127" spans="10:21" ht="15.5" x14ac:dyDescent="0.35">
      <c r="J127" s="9"/>
      <c r="K127" s="5"/>
      <c r="L127" s="5"/>
      <c r="M127" s="5"/>
      <c r="S127" s="137"/>
      <c r="T127" s="137"/>
      <c r="U127" s="137"/>
    </row>
    <row r="128" spans="10:21" ht="15.5" x14ac:dyDescent="0.35">
      <c r="J128" s="9"/>
      <c r="K128" s="5"/>
      <c r="L128" s="5"/>
      <c r="M128" s="5"/>
      <c r="S128" s="137"/>
      <c r="T128" s="137"/>
      <c r="U128" s="137"/>
    </row>
    <row r="129" spans="10:21" ht="15.5" x14ac:dyDescent="0.35">
      <c r="J129" s="9"/>
      <c r="K129" s="5"/>
      <c r="L129" s="5"/>
      <c r="M129" s="5"/>
      <c r="S129" s="137"/>
      <c r="T129" s="137"/>
      <c r="U129" s="137"/>
    </row>
    <row r="130" spans="10:21" ht="15.5" x14ac:dyDescent="0.35">
      <c r="J130" s="9"/>
      <c r="K130" s="5"/>
      <c r="L130" s="5"/>
      <c r="M130" s="5"/>
      <c r="S130" s="137"/>
      <c r="T130" s="137"/>
      <c r="U130" s="137"/>
    </row>
    <row r="131" spans="10:21" ht="15.5" x14ac:dyDescent="0.35">
      <c r="J131" s="9"/>
      <c r="K131" s="5"/>
      <c r="L131" s="5"/>
      <c r="M131" s="5"/>
      <c r="S131" s="137"/>
      <c r="T131" s="137"/>
      <c r="U131" s="137"/>
    </row>
    <row r="132" spans="10:21" ht="15.5" x14ac:dyDescent="0.35">
      <c r="J132" s="9"/>
      <c r="K132" s="5"/>
      <c r="L132" s="5"/>
      <c r="M132" s="5"/>
      <c r="S132" s="137"/>
      <c r="T132" s="137"/>
      <c r="U132" s="137"/>
    </row>
    <row r="133" spans="10:21" ht="15.5" x14ac:dyDescent="0.35">
      <c r="J133" s="9"/>
      <c r="K133" s="5"/>
      <c r="L133" s="5"/>
      <c r="M133" s="5"/>
      <c r="S133" s="137"/>
      <c r="T133" s="137"/>
      <c r="U133" s="137"/>
    </row>
    <row r="134" spans="10:21" ht="15.5" x14ac:dyDescent="0.35">
      <c r="J134" s="9"/>
      <c r="K134" s="5"/>
      <c r="L134" s="5"/>
      <c r="M134" s="5"/>
      <c r="S134" s="137"/>
      <c r="T134" s="137"/>
      <c r="U134" s="137"/>
    </row>
    <row r="135" spans="10:21" ht="15.5" x14ac:dyDescent="0.35">
      <c r="J135" s="9"/>
      <c r="K135" s="5"/>
      <c r="L135" s="5"/>
      <c r="M135" s="5"/>
      <c r="S135" s="137"/>
      <c r="T135" s="137"/>
      <c r="U135" s="137"/>
    </row>
    <row r="136" spans="10:21" ht="15.5" x14ac:dyDescent="0.35">
      <c r="J136" s="9"/>
      <c r="K136" s="5"/>
      <c r="L136" s="5"/>
      <c r="M136" s="5"/>
      <c r="S136" s="137"/>
      <c r="T136" s="137"/>
      <c r="U136" s="137"/>
    </row>
    <row r="137" spans="10:21" ht="15.5" x14ac:dyDescent="0.35">
      <c r="J137" s="9"/>
      <c r="K137" s="5"/>
      <c r="L137" s="5"/>
      <c r="M137" s="5"/>
      <c r="S137" s="137"/>
      <c r="T137" s="137"/>
      <c r="U137" s="137"/>
    </row>
    <row r="138" spans="10:21" ht="15.5" x14ac:dyDescent="0.35">
      <c r="J138" s="9"/>
      <c r="K138" s="5"/>
      <c r="L138" s="5"/>
      <c r="M138" s="5"/>
      <c r="S138" s="137"/>
      <c r="T138" s="137"/>
      <c r="U138" s="137"/>
    </row>
    <row r="139" spans="10:21" ht="15.5" x14ac:dyDescent="0.35">
      <c r="J139" s="9"/>
      <c r="K139" s="5"/>
      <c r="L139" s="5"/>
      <c r="M139" s="5"/>
      <c r="S139" s="137"/>
      <c r="T139" s="137"/>
      <c r="U139" s="137"/>
    </row>
    <row r="140" spans="10:21" ht="15.5" x14ac:dyDescent="0.35">
      <c r="J140" s="9"/>
      <c r="K140" s="5"/>
      <c r="L140" s="5"/>
      <c r="M140" s="5"/>
      <c r="S140" s="137"/>
      <c r="T140" s="137"/>
      <c r="U140" s="137"/>
    </row>
    <row r="141" spans="10:21" ht="15.5" x14ac:dyDescent="0.35">
      <c r="J141" s="9"/>
      <c r="K141" s="5"/>
      <c r="L141" s="5"/>
      <c r="M141" s="5"/>
      <c r="S141" s="137"/>
      <c r="T141" s="137"/>
      <c r="U141" s="137"/>
    </row>
    <row r="142" spans="10:21" ht="15.5" x14ac:dyDescent="0.35">
      <c r="J142" s="9"/>
      <c r="K142" s="5"/>
      <c r="L142" s="5"/>
      <c r="M142" s="5"/>
      <c r="S142" s="137"/>
      <c r="T142" s="137"/>
      <c r="U142" s="137"/>
    </row>
    <row r="143" spans="10:21" ht="15.5" x14ac:dyDescent="0.35">
      <c r="J143" s="9"/>
      <c r="K143" s="5"/>
      <c r="L143" s="5"/>
      <c r="M143" s="5"/>
      <c r="S143" s="137"/>
      <c r="T143" s="137"/>
      <c r="U143" s="137"/>
    </row>
    <row r="144" spans="10:21" ht="15.5" x14ac:dyDescent="0.35">
      <c r="J144" s="9"/>
      <c r="K144" s="5"/>
      <c r="L144" s="5"/>
      <c r="M144" s="5"/>
      <c r="S144" s="137"/>
      <c r="T144" s="137"/>
      <c r="U144" s="137"/>
    </row>
    <row r="145" spans="10:21" ht="15.5" x14ac:dyDescent="0.35">
      <c r="J145" s="9"/>
      <c r="K145" s="5"/>
      <c r="L145" s="5"/>
      <c r="M145" s="5"/>
      <c r="S145" s="137"/>
      <c r="T145" s="137"/>
      <c r="U145" s="137"/>
    </row>
    <row r="146" spans="10:21" ht="15.5" x14ac:dyDescent="0.35">
      <c r="J146" s="9"/>
      <c r="K146" s="5"/>
      <c r="L146" s="5"/>
      <c r="M146" s="5"/>
      <c r="S146" s="137"/>
      <c r="T146" s="137"/>
      <c r="U146" s="137"/>
    </row>
    <row r="147" spans="10:21" ht="15.5" x14ac:dyDescent="0.35">
      <c r="J147" s="9"/>
      <c r="K147" s="5"/>
      <c r="L147" s="5"/>
      <c r="M147" s="5"/>
      <c r="S147" s="137"/>
      <c r="T147" s="137"/>
      <c r="U147" s="137"/>
    </row>
    <row r="148" spans="10:21" ht="15.5" x14ac:dyDescent="0.35">
      <c r="J148" s="9"/>
      <c r="K148" s="5"/>
      <c r="L148" s="5"/>
      <c r="M148" s="5"/>
      <c r="S148" s="137"/>
      <c r="T148" s="137"/>
      <c r="U148" s="137"/>
    </row>
    <row r="149" spans="10:21" ht="15.5" x14ac:dyDescent="0.35">
      <c r="J149" s="9"/>
      <c r="K149" s="5"/>
      <c r="L149" s="5"/>
      <c r="M149" s="5"/>
      <c r="S149" s="137"/>
      <c r="T149" s="137"/>
      <c r="U149" s="137"/>
    </row>
    <row r="150" spans="10:21" ht="15.5" x14ac:dyDescent="0.35">
      <c r="J150" s="9"/>
      <c r="K150" s="5"/>
      <c r="L150" s="5"/>
      <c r="M150" s="5"/>
      <c r="S150" s="137"/>
      <c r="T150" s="137"/>
      <c r="U150" s="137"/>
    </row>
    <row r="151" spans="10:21" ht="15.5" x14ac:dyDescent="0.35">
      <c r="J151" s="9"/>
      <c r="K151" s="5"/>
      <c r="L151" s="5"/>
      <c r="M151" s="5"/>
      <c r="S151" s="137"/>
      <c r="T151" s="137"/>
      <c r="U151" s="137"/>
    </row>
    <row r="152" spans="10:21" ht="15.5" x14ac:dyDescent="0.35">
      <c r="J152" s="9"/>
      <c r="K152" s="5"/>
      <c r="L152" s="5"/>
      <c r="M152" s="5"/>
      <c r="S152" s="137"/>
      <c r="T152" s="137"/>
      <c r="U152" s="137"/>
    </row>
    <row r="153" spans="10:21" ht="15.5" x14ac:dyDescent="0.35">
      <c r="J153" s="9"/>
      <c r="K153" s="5"/>
      <c r="L153" s="5"/>
      <c r="M153" s="5"/>
      <c r="S153" s="137"/>
      <c r="T153" s="137"/>
      <c r="U153" s="137"/>
    </row>
    <row r="154" spans="10:21" ht="15.5" x14ac:dyDescent="0.35">
      <c r="J154" s="9"/>
      <c r="K154" s="5"/>
      <c r="L154" s="5"/>
      <c r="M154" s="5"/>
      <c r="S154" s="137"/>
      <c r="T154" s="137"/>
      <c r="U154" s="137"/>
    </row>
    <row r="155" spans="10:21" ht="15.5" x14ac:dyDescent="0.35">
      <c r="J155" s="9"/>
      <c r="K155" s="5"/>
      <c r="L155" s="5"/>
      <c r="M155" s="5"/>
      <c r="S155" s="137"/>
      <c r="T155" s="137"/>
      <c r="U155" s="137"/>
    </row>
    <row r="156" spans="10:21" ht="15.5" x14ac:dyDescent="0.35">
      <c r="J156" s="9"/>
      <c r="K156" s="5"/>
      <c r="L156" s="5"/>
      <c r="M156" s="5"/>
      <c r="S156" s="137"/>
      <c r="T156" s="137"/>
      <c r="U156" s="137"/>
    </row>
    <row r="157" spans="10:21" ht="15.5" x14ac:dyDescent="0.35">
      <c r="J157" s="9"/>
      <c r="K157" s="5"/>
      <c r="L157" s="5"/>
      <c r="M157" s="5"/>
      <c r="S157" s="137"/>
      <c r="T157" s="137"/>
      <c r="U157" s="137"/>
    </row>
    <row r="158" spans="10:21" ht="15.5" x14ac:dyDescent="0.35">
      <c r="J158" s="9"/>
      <c r="K158" s="5"/>
      <c r="L158" s="5"/>
      <c r="M158" s="5"/>
      <c r="S158" s="137"/>
      <c r="T158" s="137"/>
      <c r="U158" s="137"/>
    </row>
    <row r="159" spans="10:21" ht="15.5" x14ac:dyDescent="0.35">
      <c r="J159" s="9"/>
      <c r="K159" s="5"/>
      <c r="L159" s="5"/>
      <c r="M159" s="5"/>
      <c r="S159" s="137"/>
      <c r="T159" s="137"/>
      <c r="U159" s="137"/>
    </row>
    <row r="160" spans="10:21" ht="15.5" x14ac:dyDescent="0.35">
      <c r="J160" s="9"/>
      <c r="K160" s="5"/>
      <c r="L160" s="5"/>
      <c r="M160" s="5"/>
      <c r="S160" s="137"/>
      <c r="T160" s="137"/>
      <c r="U160" s="137"/>
    </row>
    <row r="161" spans="10:21" ht="15.5" x14ac:dyDescent="0.35">
      <c r="J161" s="9"/>
      <c r="K161" s="5"/>
      <c r="L161" s="5"/>
      <c r="M161" s="5"/>
      <c r="S161" s="137"/>
      <c r="T161" s="137"/>
      <c r="U161" s="137"/>
    </row>
    <row r="162" spans="10:21" ht="15.5" x14ac:dyDescent="0.35">
      <c r="J162" s="9"/>
      <c r="K162" s="5"/>
      <c r="L162" s="5"/>
      <c r="M162" s="5"/>
      <c r="S162" s="137"/>
      <c r="T162" s="137"/>
      <c r="U162" s="137"/>
    </row>
    <row r="163" spans="10:21" ht="15.5" x14ac:dyDescent="0.35">
      <c r="J163" s="9"/>
      <c r="K163" s="5"/>
      <c r="L163" s="5"/>
      <c r="M163" s="5"/>
      <c r="S163" s="137"/>
      <c r="T163" s="137"/>
      <c r="U163" s="137"/>
    </row>
    <row r="164" spans="10:21" ht="15.5" x14ac:dyDescent="0.35">
      <c r="J164" s="9"/>
      <c r="K164" s="5"/>
      <c r="L164" s="5"/>
      <c r="M164" s="5"/>
      <c r="S164" s="137"/>
      <c r="T164" s="137"/>
      <c r="U164" s="137"/>
    </row>
    <row r="165" spans="10:21" ht="15.5" x14ac:dyDescent="0.35">
      <c r="J165" s="9"/>
      <c r="K165" s="5"/>
      <c r="L165" s="5"/>
      <c r="M165" s="5"/>
      <c r="S165" s="137"/>
      <c r="T165" s="137"/>
      <c r="U165" s="137"/>
    </row>
    <row r="166" spans="10:21" ht="15.5" x14ac:dyDescent="0.35">
      <c r="J166" s="9"/>
      <c r="K166" s="5"/>
      <c r="L166" s="5"/>
      <c r="M166" s="5"/>
      <c r="S166" s="137"/>
      <c r="T166" s="137"/>
      <c r="U166" s="137"/>
    </row>
    <row r="167" spans="10:21" ht="15.5" x14ac:dyDescent="0.35">
      <c r="J167" s="9"/>
      <c r="K167" s="5"/>
      <c r="L167" s="5"/>
      <c r="M167" s="5"/>
      <c r="S167" s="137"/>
      <c r="T167" s="137"/>
      <c r="U167" s="137"/>
    </row>
    <row r="168" spans="10:21" ht="15.5" x14ac:dyDescent="0.35">
      <c r="J168" s="9"/>
      <c r="K168" s="5"/>
      <c r="L168" s="5"/>
      <c r="M168" s="5"/>
      <c r="S168" s="137"/>
      <c r="T168" s="137"/>
      <c r="U168" s="137"/>
    </row>
    <row r="169" spans="10:21" ht="15.5" x14ac:dyDescent="0.35">
      <c r="J169" s="9"/>
      <c r="K169" s="5"/>
      <c r="L169" s="5"/>
      <c r="M169" s="5"/>
      <c r="S169" s="137"/>
      <c r="T169" s="137"/>
      <c r="U169" s="137"/>
    </row>
    <row r="170" spans="10:21" ht="15.5" x14ac:dyDescent="0.35">
      <c r="J170" s="9"/>
      <c r="K170" s="5"/>
      <c r="L170" s="5"/>
      <c r="M170" s="5"/>
      <c r="S170" s="137"/>
      <c r="T170" s="137"/>
      <c r="U170" s="137"/>
    </row>
    <row r="171" spans="10:21" ht="15.5" x14ac:dyDescent="0.35">
      <c r="J171" s="9"/>
      <c r="K171" s="5"/>
      <c r="L171" s="5"/>
      <c r="M171" s="5"/>
      <c r="S171" s="137"/>
      <c r="T171" s="137"/>
      <c r="U171" s="137"/>
    </row>
    <row r="172" spans="10:21" ht="15.5" x14ac:dyDescent="0.35">
      <c r="J172" s="9"/>
      <c r="K172" s="5"/>
      <c r="L172" s="5"/>
      <c r="M172" s="5"/>
      <c r="S172" s="137"/>
      <c r="T172" s="137"/>
      <c r="U172" s="137"/>
    </row>
    <row r="173" spans="10:21" ht="15.5" x14ac:dyDescent="0.35">
      <c r="J173" s="9"/>
      <c r="K173" s="5"/>
      <c r="L173" s="5"/>
      <c r="M173" s="5"/>
      <c r="S173" s="137"/>
      <c r="T173" s="137"/>
      <c r="U173" s="137"/>
    </row>
    <row r="174" spans="10:21" ht="15.5" x14ac:dyDescent="0.35">
      <c r="J174" s="9"/>
      <c r="K174" s="5"/>
      <c r="L174" s="5"/>
      <c r="M174" s="5"/>
      <c r="S174" s="137"/>
      <c r="T174" s="137"/>
      <c r="U174" s="137"/>
    </row>
    <row r="175" spans="10:21" ht="15.5" x14ac:dyDescent="0.35">
      <c r="J175" s="9"/>
      <c r="K175" s="5"/>
      <c r="L175" s="5"/>
      <c r="M175" s="5"/>
      <c r="S175" s="137"/>
      <c r="T175" s="137"/>
      <c r="U175" s="137"/>
    </row>
    <row r="176" spans="10:21" ht="15.5" x14ac:dyDescent="0.35">
      <c r="J176" s="9"/>
      <c r="K176" s="5"/>
      <c r="L176" s="5"/>
      <c r="M176" s="5"/>
      <c r="S176" s="137"/>
      <c r="T176" s="137"/>
      <c r="U176" s="137"/>
    </row>
    <row r="177" spans="10:21" ht="15.5" x14ac:dyDescent="0.35">
      <c r="J177" s="9"/>
      <c r="K177" s="5"/>
      <c r="L177" s="5"/>
      <c r="M177" s="5"/>
      <c r="S177" s="137"/>
      <c r="T177" s="137"/>
      <c r="U177" s="137"/>
    </row>
    <row r="178" spans="10:21" ht="15.5" x14ac:dyDescent="0.35">
      <c r="J178" s="9"/>
      <c r="K178" s="5"/>
      <c r="L178" s="5"/>
      <c r="M178" s="5"/>
      <c r="S178" s="137"/>
      <c r="T178" s="137"/>
      <c r="U178" s="137"/>
    </row>
    <row r="179" spans="10:21" ht="15.5" x14ac:dyDescent="0.35">
      <c r="J179" s="9"/>
      <c r="K179" s="5"/>
      <c r="L179" s="5"/>
      <c r="M179" s="5"/>
      <c r="S179" s="137"/>
      <c r="T179" s="137"/>
      <c r="U179" s="137"/>
    </row>
    <row r="180" spans="10:21" ht="15.5" x14ac:dyDescent="0.35">
      <c r="J180" s="9"/>
      <c r="K180" s="5"/>
      <c r="L180" s="5"/>
      <c r="M180" s="5"/>
      <c r="S180" s="137"/>
      <c r="T180" s="137"/>
      <c r="U180" s="137"/>
    </row>
    <row r="181" spans="10:21" ht="15.5" x14ac:dyDescent="0.35">
      <c r="J181" s="9"/>
      <c r="K181" s="5"/>
      <c r="L181" s="5"/>
      <c r="M181" s="5"/>
      <c r="S181" s="137"/>
      <c r="T181" s="137"/>
      <c r="U181" s="137"/>
    </row>
    <row r="182" spans="10:21" ht="15.5" x14ac:dyDescent="0.35">
      <c r="J182" s="9"/>
      <c r="K182" s="5"/>
      <c r="L182" s="5"/>
      <c r="M182" s="5"/>
      <c r="S182" s="137"/>
      <c r="T182" s="137"/>
      <c r="U182" s="137"/>
    </row>
    <row r="183" spans="10:21" ht="15.5" x14ac:dyDescent="0.35">
      <c r="J183" s="9"/>
      <c r="K183" s="5"/>
      <c r="L183" s="5"/>
      <c r="M183" s="5"/>
      <c r="S183" s="137"/>
      <c r="T183" s="137"/>
      <c r="U183" s="137"/>
    </row>
    <row r="184" spans="10:21" ht="15.5" x14ac:dyDescent="0.35">
      <c r="J184" s="9"/>
      <c r="K184" s="5"/>
      <c r="L184" s="5"/>
      <c r="M184" s="5"/>
      <c r="S184" s="137"/>
      <c r="T184" s="137"/>
      <c r="U184" s="137"/>
    </row>
    <row r="185" spans="10:21" ht="15.5" x14ac:dyDescent="0.35">
      <c r="J185" s="9"/>
      <c r="K185" s="5"/>
      <c r="L185" s="5"/>
      <c r="M185" s="5"/>
      <c r="S185" s="137"/>
      <c r="T185" s="137"/>
      <c r="U185" s="137"/>
    </row>
    <row r="186" spans="10:21" ht="15.5" x14ac:dyDescent="0.35">
      <c r="J186" s="9"/>
      <c r="K186" s="5"/>
      <c r="L186" s="5"/>
      <c r="M186" s="5"/>
      <c r="S186" s="137"/>
      <c r="T186" s="137"/>
      <c r="U186" s="137"/>
    </row>
    <row r="187" spans="10:21" ht="15.5" x14ac:dyDescent="0.35">
      <c r="J187" s="9"/>
      <c r="K187" s="5"/>
      <c r="L187" s="5"/>
      <c r="M187" s="5"/>
      <c r="S187" s="137"/>
      <c r="T187" s="137"/>
      <c r="U187" s="137"/>
    </row>
    <row r="188" spans="10:21" ht="15.5" x14ac:dyDescent="0.35">
      <c r="J188" s="9"/>
      <c r="K188" s="5"/>
      <c r="L188" s="5"/>
      <c r="M188" s="5"/>
      <c r="S188" s="137"/>
      <c r="T188" s="137"/>
      <c r="U188" s="137"/>
    </row>
    <row r="189" spans="10:21" ht="15.5" x14ac:dyDescent="0.35">
      <c r="J189" s="9"/>
      <c r="K189" s="5"/>
      <c r="L189" s="5"/>
      <c r="M189" s="5"/>
      <c r="S189" s="137"/>
      <c r="T189" s="137"/>
      <c r="U189" s="137"/>
    </row>
    <row r="190" spans="10:21" ht="15.5" x14ac:dyDescent="0.35">
      <c r="J190" s="9"/>
      <c r="K190" s="5"/>
      <c r="L190" s="5"/>
      <c r="M190" s="5"/>
      <c r="S190" s="137"/>
      <c r="T190" s="137"/>
      <c r="U190" s="137"/>
    </row>
    <row r="191" spans="10:21" ht="15.5" x14ac:dyDescent="0.35">
      <c r="J191" s="9"/>
      <c r="K191" s="5"/>
      <c r="L191" s="5"/>
      <c r="M191" s="5"/>
      <c r="S191" s="137"/>
      <c r="T191" s="137"/>
      <c r="U191" s="137"/>
    </row>
    <row r="192" spans="10:21" ht="15.5" x14ac:dyDescent="0.35">
      <c r="J192" s="9"/>
      <c r="K192" s="5"/>
      <c r="L192" s="5"/>
      <c r="M192" s="5"/>
      <c r="S192" s="137"/>
      <c r="T192" s="137"/>
      <c r="U192" s="137"/>
    </row>
    <row r="193" spans="10:21" ht="15.5" x14ac:dyDescent="0.35">
      <c r="J193" s="9"/>
      <c r="K193" s="5"/>
      <c r="L193" s="5"/>
      <c r="M193" s="5"/>
      <c r="S193" s="137"/>
      <c r="T193" s="137"/>
      <c r="U193" s="137"/>
    </row>
    <row r="194" spans="10:21" ht="15.5" x14ac:dyDescent="0.35">
      <c r="J194" s="9"/>
      <c r="K194" s="5"/>
      <c r="L194" s="5"/>
      <c r="M194" s="5"/>
      <c r="S194" s="137"/>
      <c r="T194" s="137"/>
      <c r="U194" s="137"/>
    </row>
    <row r="195" spans="10:21" ht="15.5" x14ac:dyDescent="0.35">
      <c r="J195" s="9"/>
      <c r="K195" s="5"/>
      <c r="L195" s="5"/>
      <c r="M195" s="5"/>
      <c r="S195" s="137"/>
      <c r="T195" s="137"/>
      <c r="U195" s="137"/>
    </row>
    <row r="196" spans="10:21" ht="15.5" x14ac:dyDescent="0.35">
      <c r="J196" s="9"/>
      <c r="K196" s="5"/>
      <c r="L196" s="5"/>
      <c r="M196" s="5"/>
      <c r="S196" s="137"/>
      <c r="T196" s="137"/>
      <c r="U196" s="137"/>
    </row>
    <row r="197" spans="10:21" ht="15.5" x14ac:dyDescent="0.35">
      <c r="J197" s="9"/>
      <c r="K197" s="5"/>
      <c r="L197" s="5"/>
      <c r="M197" s="5"/>
      <c r="S197" s="137"/>
      <c r="T197" s="137"/>
      <c r="U197" s="137"/>
    </row>
    <row r="198" spans="10:21" ht="15.5" x14ac:dyDescent="0.35">
      <c r="J198" s="9"/>
      <c r="K198" s="5"/>
      <c r="L198" s="5"/>
      <c r="M198" s="5"/>
      <c r="S198" s="137"/>
      <c r="T198" s="137"/>
      <c r="U198" s="137"/>
    </row>
    <row r="199" spans="10:21" ht="15.5" x14ac:dyDescent="0.35">
      <c r="J199" s="9"/>
      <c r="K199" s="5"/>
      <c r="L199" s="5"/>
      <c r="M199" s="5"/>
      <c r="S199" s="137"/>
      <c r="T199" s="137"/>
      <c r="U199" s="137"/>
    </row>
    <row r="200" spans="10:21" ht="15.5" x14ac:dyDescent="0.35">
      <c r="J200" s="9"/>
      <c r="K200" s="5"/>
      <c r="L200" s="5"/>
      <c r="M200" s="5"/>
      <c r="S200" s="137"/>
      <c r="T200" s="137"/>
      <c r="U200" s="137"/>
    </row>
    <row r="201" spans="10:21" ht="15.5" x14ac:dyDescent="0.35">
      <c r="J201" s="9"/>
      <c r="K201" s="5"/>
      <c r="L201" s="5"/>
      <c r="M201" s="5"/>
      <c r="S201" s="137"/>
      <c r="T201" s="137"/>
      <c r="U201" s="137"/>
    </row>
    <row r="202" spans="10:21" ht="15.5" x14ac:dyDescent="0.35">
      <c r="J202" s="9"/>
      <c r="K202" s="5"/>
      <c r="L202" s="5"/>
      <c r="M202" s="5"/>
      <c r="S202" s="137"/>
      <c r="T202" s="137"/>
      <c r="U202" s="137"/>
    </row>
    <row r="203" spans="10:21" ht="15.5" x14ac:dyDescent="0.35">
      <c r="J203" s="9"/>
      <c r="K203" s="5"/>
      <c r="L203" s="5"/>
      <c r="M203" s="5"/>
      <c r="S203" s="137"/>
      <c r="T203" s="137"/>
      <c r="U203" s="137"/>
    </row>
    <row r="204" spans="10:21" ht="15.5" x14ac:dyDescent="0.35">
      <c r="J204" s="9"/>
      <c r="K204" s="5"/>
      <c r="L204" s="5"/>
      <c r="M204" s="5"/>
      <c r="S204" s="137"/>
      <c r="T204" s="137"/>
      <c r="U204" s="137"/>
    </row>
    <row r="205" spans="10:21" ht="15.5" x14ac:dyDescent="0.35">
      <c r="J205" s="9"/>
      <c r="K205" s="5"/>
      <c r="L205" s="5"/>
      <c r="M205" s="5"/>
      <c r="S205" s="137"/>
      <c r="T205" s="137"/>
      <c r="U205" s="137"/>
    </row>
    <row r="206" spans="10:21" ht="15.5" x14ac:dyDescent="0.35">
      <c r="J206" s="9"/>
      <c r="K206" s="5"/>
      <c r="L206" s="5"/>
      <c r="M206" s="5"/>
      <c r="S206" s="137"/>
      <c r="T206" s="137"/>
      <c r="U206" s="137"/>
    </row>
    <row r="207" spans="10:21" ht="15.5" x14ac:dyDescent="0.35">
      <c r="J207" s="9"/>
      <c r="K207" s="5"/>
      <c r="L207" s="5"/>
      <c r="M207" s="5"/>
      <c r="S207" s="137"/>
      <c r="T207" s="137"/>
      <c r="U207" s="137"/>
    </row>
    <row r="208" spans="10:21" ht="15.5" x14ac:dyDescent="0.35">
      <c r="J208" s="9"/>
      <c r="K208" s="5"/>
      <c r="L208" s="5"/>
      <c r="M208" s="5"/>
      <c r="S208" s="137"/>
      <c r="T208" s="137"/>
      <c r="U208" s="137"/>
    </row>
    <row r="209" spans="10:21" ht="15.5" x14ac:dyDescent="0.35">
      <c r="J209" s="9"/>
      <c r="K209" s="5"/>
      <c r="L209" s="5"/>
      <c r="M209" s="5"/>
      <c r="S209" s="137"/>
      <c r="T209" s="137"/>
      <c r="U209" s="137"/>
    </row>
    <row r="210" spans="10:21" ht="15.5" x14ac:dyDescent="0.35">
      <c r="J210" s="9"/>
      <c r="K210" s="5"/>
      <c r="L210" s="5"/>
      <c r="M210" s="5"/>
      <c r="S210" s="137"/>
      <c r="T210" s="137"/>
      <c r="U210" s="137"/>
    </row>
    <row r="211" spans="10:21" ht="15.5" x14ac:dyDescent="0.35">
      <c r="J211" s="9"/>
      <c r="K211" s="5"/>
      <c r="L211" s="5"/>
      <c r="M211" s="5"/>
      <c r="S211" s="137"/>
      <c r="T211" s="137"/>
      <c r="U211" s="137"/>
    </row>
    <row r="212" spans="10:21" ht="15.5" x14ac:dyDescent="0.35">
      <c r="J212" s="9"/>
      <c r="K212" s="5"/>
      <c r="L212" s="5"/>
      <c r="M212" s="5"/>
      <c r="S212" s="137"/>
      <c r="T212" s="137"/>
      <c r="U212" s="137"/>
    </row>
    <row r="213" spans="10:21" ht="15.5" x14ac:dyDescent="0.35">
      <c r="J213" s="9"/>
      <c r="K213" s="5"/>
      <c r="L213" s="5"/>
      <c r="M213" s="5"/>
      <c r="S213" s="137"/>
      <c r="T213" s="137"/>
      <c r="U213" s="137"/>
    </row>
    <row r="214" spans="10:21" ht="15.5" x14ac:dyDescent="0.35">
      <c r="J214" s="9"/>
      <c r="K214" s="5"/>
      <c r="L214" s="5"/>
      <c r="M214" s="5"/>
      <c r="S214" s="137"/>
      <c r="T214" s="137"/>
      <c r="U214" s="137"/>
    </row>
    <row r="215" spans="10:21" ht="15.5" x14ac:dyDescent="0.35">
      <c r="J215" s="9"/>
      <c r="K215" s="5"/>
      <c r="L215" s="5"/>
      <c r="M215" s="5"/>
      <c r="S215" s="137"/>
      <c r="T215" s="137"/>
      <c r="U215" s="137"/>
    </row>
    <row r="216" spans="10:21" ht="15.5" x14ac:dyDescent="0.35">
      <c r="J216" s="9"/>
      <c r="K216" s="5"/>
      <c r="L216" s="5"/>
      <c r="M216" s="5"/>
      <c r="S216" s="137"/>
      <c r="T216" s="137"/>
      <c r="U216" s="137"/>
    </row>
    <row r="217" spans="10:21" ht="15.5" x14ac:dyDescent="0.35">
      <c r="J217" s="9"/>
      <c r="K217" s="5"/>
      <c r="L217" s="5"/>
      <c r="M217" s="5"/>
      <c r="S217" s="137"/>
      <c r="T217" s="137"/>
      <c r="U217" s="137"/>
    </row>
    <row r="218" spans="10:21" ht="15.5" x14ac:dyDescent="0.35">
      <c r="J218" s="9"/>
      <c r="K218" s="5"/>
      <c r="L218" s="5"/>
      <c r="M218" s="5"/>
      <c r="S218" s="137"/>
      <c r="T218" s="137"/>
      <c r="U218" s="137"/>
    </row>
    <row r="219" spans="10:21" ht="15.5" x14ac:dyDescent="0.35">
      <c r="J219" s="9"/>
      <c r="K219" s="5"/>
      <c r="L219" s="5"/>
      <c r="M219" s="5"/>
      <c r="S219" s="137"/>
      <c r="T219" s="137"/>
      <c r="U219" s="137"/>
    </row>
    <row r="220" spans="10:21" ht="15.5" x14ac:dyDescent="0.35">
      <c r="J220" s="9"/>
      <c r="K220" s="5"/>
      <c r="L220" s="5"/>
      <c r="M220" s="5"/>
      <c r="S220" s="137"/>
      <c r="T220" s="137"/>
      <c r="U220" s="137"/>
    </row>
    <row r="221" spans="10:21" ht="15.5" x14ac:dyDescent="0.35">
      <c r="J221" s="9"/>
      <c r="K221" s="5"/>
      <c r="L221" s="5"/>
      <c r="M221" s="5"/>
      <c r="S221" s="137"/>
      <c r="T221" s="137"/>
      <c r="U221" s="137"/>
    </row>
    <row r="222" spans="10:21" ht="15.5" x14ac:dyDescent="0.35">
      <c r="J222" s="9"/>
      <c r="K222" s="5"/>
      <c r="L222" s="5"/>
      <c r="M222" s="5"/>
      <c r="S222" s="137"/>
      <c r="T222" s="137"/>
      <c r="U222" s="137"/>
    </row>
    <row r="223" spans="10:21" ht="15.5" x14ac:dyDescent="0.35">
      <c r="J223" s="9"/>
      <c r="K223" s="5"/>
      <c r="L223" s="5"/>
      <c r="M223" s="5"/>
      <c r="S223" s="137"/>
      <c r="T223" s="137"/>
      <c r="U223" s="137"/>
    </row>
    <row r="224" spans="10:21" ht="15.5" x14ac:dyDescent="0.35">
      <c r="J224" s="9"/>
      <c r="K224" s="5"/>
      <c r="L224" s="5"/>
      <c r="M224" s="5"/>
      <c r="S224" s="137"/>
      <c r="T224" s="137"/>
      <c r="U224" s="137"/>
    </row>
    <row r="225" spans="10:21" ht="15.5" x14ac:dyDescent="0.35">
      <c r="J225" s="9"/>
      <c r="K225" s="5"/>
      <c r="L225" s="5"/>
      <c r="M225" s="5"/>
      <c r="S225" s="137"/>
      <c r="T225" s="137"/>
      <c r="U225" s="137"/>
    </row>
    <row r="226" spans="10:21" ht="15.5" x14ac:dyDescent="0.35">
      <c r="J226" s="9"/>
      <c r="K226" s="5"/>
      <c r="L226" s="5"/>
      <c r="M226" s="5"/>
      <c r="S226" s="137"/>
      <c r="T226" s="137"/>
      <c r="U226" s="137"/>
    </row>
    <row r="227" spans="10:21" ht="15.5" x14ac:dyDescent="0.35">
      <c r="J227" s="9"/>
      <c r="K227" s="5"/>
      <c r="L227" s="5"/>
      <c r="M227" s="5"/>
      <c r="S227" s="137"/>
      <c r="T227" s="137"/>
      <c r="U227" s="137"/>
    </row>
    <row r="228" spans="10:21" ht="15.5" x14ac:dyDescent="0.35">
      <c r="J228" s="9"/>
      <c r="K228" s="5"/>
      <c r="L228" s="5"/>
      <c r="M228" s="5"/>
      <c r="S228" s="137"/>
      <c r="T228" s="137"/>
      <c r="U228" s="137"/>
    </row>
    <row r="229" spans="10:21" ht="15.5" x14ac:dyDescent="0.35">
      <c r="J229" s="9"/>
      <c r="K229" s="5"/>
      <c r="L229" s="5"/>
      <c r="M229" s="5"/>
      <c r="S229" s="137"/>
      <c r="T229" s="137"/>
      <c r="U229" s="137"/>
    </row>
    <row r="230" spans="10:21" ht="15.5" x14ac:dyDescent="0.35">
      <c r="J230" s="9"/>
      <c r="K230" s="5"/>
      <c r="L230" s="5"/>
      <c r="M230" s="5"/>
      <c r="S230" s="137"/>
      <c r="T230" s="137"/>
      <c r="U230" s="137"/>
    </row>
    <row r="231" spans="10:21" ht="15.5" x14ac:dyDescent="0.35">
      <c r="J231" s="9"/>
      <c r="K231" s="5"/>
      <c r="L231" s="5"/>
      <c r="M231" s="5"/>
      <c r="S231" s="137"/>
      <c r="T231" s="137"/>
      <c r="U231" s="137"/>
    </row>
    <row r="232" spans="10:21" ht="15.5" x14ac:dyDescent="0.35">
      <c r="J232" s="9"/>
      <c r="K232" s="5"/>
      <c r="L232" s="5"/>
      <c r="M232" s="5"/>
      <c r="S232" s="137"/>
      <c r="T232" s="137"/>
      <c r="U232" s="137"/>
    </row>
    <row r="233" spans="10:21" ht="15.5" x14ac:dyDescent="0.35">
      <c r="J233" s="9"/>
      <c r="K233" s="5"/>
      <c r="L233" s="5"/>
      <c r="M233" s="5"/>
      <c r="S233" s="137"/>
      <c r="T233" s="137"/>
      <c r="U233" s="137"/>
    </row>
    <row r="234" spans="10:21" ht="15.5" x14ac:dyDescent="0.35">
      <c r="J234" s="9"/>
      <c r="K234" s="5"/>
      <c r="L234" s="5"/>
      <c r="M234" s="5"/>
      <c r="S234" s="137"/>
      <c r="T234" s="137"/>
      <c r="U234" s="137"/>
    </row>
    <row r="235" spans="10:21" ht="15.5" x14ac:dyDescent="0.35">
      <c r="J235" s="9"/>
      <c r="K235" s="5"/>
      <c r="L235" s="5"/>
      <c r="M235" s="5"/>
      <c r="S235" s="137"/>
      <c r="T235" s="137"/>
      <c r="U235" s="137"/>
    </row>
    <row r="236" spans="10:21" ht="15.5" x14ac:dyDescent="0.35">
      <c r="J236" s="9"/>
      <c r="K236" s="5"/>
      <c r="L236" s="5"/>
      <c r="M236" s="5"/>
      <c r="S236" s="137"/>
      <c r="T236" s="137"/>
      <c r="U236" s="137"/>
    </row>
    <row r="237" spans="10:21" ht="15.5" x14ac:dyDescent="0.35">
      <c r="J237" s="9"/>
      <c r="K237" s="5"/>
      <c r="L237" s="5"/>
      <c r="M237" s="5"/>
      <c r="S237" s="137"/>
      <c r="T237" s="137"/>
      <c r="U237" s="137"/>
    </row>
    <row r="238" spans="10:21" ht="15.5" x14ac:dyDescent="0.35">
      <c r="J238" s="9"/>
      <c r="K238" s="5"/>
      <c r="L238" s="5"/>
      <c r="M238" s="5"/>
      <c r="S238" s="137"/>
      <c r="T238" s="137"/>
      <c r="U238" s="137"/>
    </row>
    <row r="239" spans="10:21" ht="15.5" x14ac:dyDescent="0.35">
      <c r="J239" s="9"/>
      <c r="K239" s="5"/>
      <c r="L239" s="5"/>
      <c r="M239" s="5"/>
      <c r="S239" s="137"/>
      <c r="T239" s="137"/>
      <c r="U239" s="137"/>
    </row>
    <row r="240" spans="10:21" ht="15.5" x14ac:dyDescent="0.35">
      <c r="J240" s="9"/>
      <c r="K240" s="5"/>
      <c r="L240" s="5"/>
      <c r="M240" s="5"/>
      <c r="S240" s="137"/>
      <c r="T240" s="137"/>
      <c r="U240" s="137"/>
    </row>
    <row r="241" spans="10:21" ht="15.5" x14ac:dyDescent="0.35">
      <c r="J241" s="9"/>
      <c r="K241" s="5"/>
      <c r="L241" s="5"/>
      <c r="M241" s="5"/>
      <c r="S241" s="137"/>
      <c r="T241" s="137"/>
      <c r="U241" s="137"/>
    </row>
    <row r="242" spans="10:21" ht="15.5" x14ac:dyDescent="0.35">
      <c r="J242" s="9"/>
      <c r="K242" s="5"/>
      <c r="L242" s="5"/>
      <c r="M242" s="5"/>
      <c r="S242" s="137"/>
      <c r="T242" s="137"/>
      <c r="U242" s="137"/>
    </row>
    <row r="243" spans="10:21" ht="15.5" x14ac:dyDescent="0.35">
      <c r="J243" s="9"/>
      <c r="K243" s="5"/>
      <c r="L243" s="5"/>
      <c r="M243" s="5"/>
      <c r="S243" s="137"/>
      <c r="T243" s="137"/>
      <c r="U243" s="137"/>
    </row>
    <row r="244" spans="10:21" ht="15.5" x14ac:dyDescent="0.35">
      <c r="J244" s="9"/>
      <c r="K244" s="5"/>
      <c r="L244" s="5"/>
      <c r="M244" s="5"/>
      <c r="S244" s="137"/>
      <c r="T244" s="137"/>
      <c r="U244" s="137"/>
    </row>
    <row r="245" spans="10:21" ht="15.5" x14ac:dyDescent="0.35">
      <c r="J245" s="9"/>
      <c r="K245" s="5"/>
      <c r="L245" s="5"/>
      <c r="M245" s="5"/>
      <c r="S245" s="137"/>
      <c r="T245" s="137"/>
      <c r="U245" s="137"/>
    </row>
    <row r="246" spans="10:21" ht="15.5" x14ac:dyDescent="0.35">
      <c r="J246" s="9"/>
      <c r="K246" s="5"/>
      <c r="L246" s="5"/>
      <c r="M246" s="5"/>
      <c r="S246" s="137"/>
      <c r="T246" s="137"/>
      <c r="U246" s="137"/>
    </row>
    <row r="247" spans="10:21" ht="15.5" x14ac:dyDescent="0.35">
      <c r="J247" s="9"/>
      <c r="K247" s="5"/>
      <c r="L247" s="5"/>
      <c r="M247" s="5"/>
      <c r="S247" s="137"/>
      <c r="T247" s="137"/>
      <c r="U247" s="137"/>
    </row>
    <row r="248" spans="10:21" ht="15.5" x14ac:dyDescent="0.35">
      <c r="J248" s="9"/>
      <c r="K248" s="5"/>
      <c r="L248" s="5"/>
      <c r="M248" s="5"/>
      <c r="S248" s="137"/>
      <c r="T248" s="137"/>
      <c r="U248" s="137"/>
    </row>
    <row r="249" spans="10:21" ht="15.5" x14ac:dyDescent="0.35">
      <c r="J249" s="9"/>
      <c r="K249" s="5"/>
      <c r="L249" s="5"/>
      <c r="M249" s="5"/>
      <c r="S249" s="137"/>
      <c r="T249" s="137"/>
      <c r="U249" s="137"/>
    </row>
    <row r="250" spans="10:21" ht="15.5" x14ac:dyDescent="0.35">
      <c r="J250" s="9"/>
      <c r="K250" s="5"/>
      <c r="L250" s="5"/>
      <c r="M250" s="5"/>
      <c r="S250" s="137"/>
      <c r="T250" s="137"/>
      <c r="U250" s="137"/>
    </row>
    <row r="251" spans="10:21" ht="15.5" x14ac:dyDescent="0.35">
      <c r="J251" s="9"/>
      <c r="K251" s="5"/>
      <c r="L251" s="5"/>
      <c r="M251" s="5"/>
      <c r="S251" s="137"/>
      <c r="T251" s="137"/>
      <c r="U251" s="137"/>
    </row>
    <row r="252" spans="10:21" ht="15.5" x14ac:dyDescent="0.35">
      <c r="J252" s="9"/>
      <c r="K252" s="5"/>
      <c r="L252" s="5"/>
      <c r="M252" s="5"/>
      <c r="S252" s="137"/>
      <c r="T252" s="137"/>
      <c r="U252" s="137"/>
    </row>
    <row r="253" spans="10:21" ht="15.5" x14ac:dyDescent="0.35">
      <c r="J253" s="9"/>
      <c r="K253" s="5"/>
      <c r="L253" s="5"/>
      <c r="M253" s="5"/>
      <c r="S253" s="137"/>
      <c r="T253" s="137"/>
      <c r="U253" s="137"/>
    </row>
    <row r="254" spans="10:21" ht="15.5" x14ac:dyDescent="0.35">
      <c r="J254" s="9"/>
      <c r="K254" s="5"/>
      <c r="L254" s="5"/>
      <c r="M254" s="5"/>
      <c r="S254" s="137"/>
      <c r="T254" s="137"/>
      <c r="U254" s="137"/>
    </row>
    <row r="255" spans="10:21" ht="15.5" x14ac:dyDescent="0.35">
      <c r="J255" s="9"/>
      <c r="K255" s="5"/>
      <c r="L255" s="5"/>
      <c r="M255" s="5"/>
      <c r="S255" s="137"/>
      <c r="T255" s="137"/>
      <c r="U255" s="137"/>
    </row>
    <row r="256" spans="10:21" ht="15.5" x14ac:dyDescent="0.35">
      <c r="J256" s="9"/>
      <c r="K256" s="5"/>
      <c r="L256" s="5"/>
      <c r="M256" s="5"/>
      <c r="S256" s="137"/>
      <c r="T256" s="137"/>
      <c r="U256" s="137"/>
    </row>
    <row r="257" spans="10:21" ht="15.5" x14ac:dyDescent="0.35">
      <c r="J257" s="9"/>
      <c r="K257" s="5"/>
      <c r="L257" s="5"/>
      <c r="M257" s="5"/>
      <c r="S257" s="137"/>
      <c r="T257" s="137"/>
      <c r="U257" s="137"/>
    </row>
    <row r="258" spans="10:21" ht="15.5" x14ac:dyDescent="0.35">
      <c r="J258" s="9"/>
      <c r="K258" s="5"/>
      <c r="L258" s="5"/>
      <c r="M258" s="5"/>
      <c r="S258" s="137"/>
      <c r="T258" s="137"/>
      <c r="U258" s="137"/>
    </row>
    <row r="259" spans="10:21" ht="15.5" x14ac:dyDescent="0.35">
      <c r="J259" s="9"/>
      <c r="K259" s="5"/>
      <c r="L259" s="5"/>
      <c r="M259" s="5"/>
      <c r="S259" s="137"/>
      <c r="T259" s="137"/>
      <c r="U259" s="137"/>
    </row>
    <row r="260" spans="10:21" ht="15.5" x14ac:dyDescent="0.35">
      <c r="J260" s="9"/>
      <c r="K260" s="5"/>
      <c r="L260" s="5"/>
      <c r="M260" s="5"/>
      <c r="S260" s="137"/>
      <c r="T260" s="137"/>
      <c r="U260" s="137"/>
    </row>
    <row r="261" spans="10:21" ht="15.5" x14ac:dyDescent="0.35">
      <c r="J261" s="9"/>
      <c r="K261" s="5"/>
      <c r="L261" s="5"/>
      <c r="M261" s="5"/>
      <c r="S261" s="137"/>
      <c r="T261" s="137"/>
      <c r="U261" s="137"/>
    </row>
    <row r="262" spans="10:21" ht="15.5" x14ac:dyDescent="0.35">
      <c r="J262" s="9"/>
      <c r="K262" s="5"/>
      <c r="L262" s="5"/>
      <c r="M262" s="5"/>
      <c r="S262" s="137"/>
      <c r="T262" s="137"/>
      <c r="U262" s="137"/>
    </row>
    <row r="263" spans="10:21" ht="15.5" x14ac:dyDescent="0.35">
      <c r="J263" s="9"/>
      <c r="K263" s="5"/>
      <c r="L263" s="5"/>
      <c r="M263" s="5"/>
      <c r="S263" s="137"/>
      <c r="T263" s="137"/>
      <c r="U263" s="137"/>
    </row>
    <row r="264" spans="10:21" ht="15.5" x14ac:dyDescent="0.35">
      <c r="J264" s="9"/>
      <c r="K264" s="5"/>
      <c r="L264" s="5"/>
      <c r="M264" s="5"/>
      <c r="S264" s="137"/>
      <c r="T264" s="137"/>
      <c r="U264" s="137"/>
    </row>
    <row r="265" spans="10:21" ht="15.5" x14ac:dyDescent="0.35">
      <c r="J265" s="9"/>
      <c r="K265" s="5"/>
      <c r="L265" s="5"/>
      <c r="M265" s="5"/>
      <c r="S265" s="137"/>
      <c r="T265" s="137"/>
      <c r="U265" s="137"/>
    </row>
    <row r="266" spans="10:21" ht="15.5" x14ac:dyDescent="0.35">
      <c r="J266" s="9"/>
      <c r="K266" s="5"/>
      <c r="L266" s="5"/>
      <c r="M266" s="5"/>
      <c r="S266" s="137"/>
      <c r="T266" s="137"/>
      <c r="U266" s="137"/>
    </row>
    <row r="267" spans="10:21" ht="15.5" x14ac:dyDescent="0.35">
      <c r="J267" s="9"/>
      <c r="K267" s="5"/>
      <c r="L267" s="5"/>
      <c r="M267" s="5"/>
      <c r="S267" s="137"/>
      <c r="T267" s="137"/>
      <c r="U267" s="137"/>
    </row>
    <row r="268" spans="10:21" ht="15.5" x14ac:dyDescent="0.35">
      <c r="J268" s="9"/>
      <c r="K268" s="5"/>
      <c r="L268" s="5"/>
      <c r="M268" s="5"/>
      <c r="S268" s="137"/>
      <c r="T268" s="137"/>
      <c r="U268" s="137"/>
    </row>
    <row r="269" spans="10:21" ht="15.5" x14ac:dyDescent="0.35">
      <c r="J269" s="9"/>
      <c r="K269" s="5"/>
      <c r="L269" s="5"/>
      <c r="M269" s="5"/>
      <c r="S269" s="137"/>
      <c r="T269" s="137"/>
      <c r="U269" s="137"/>
    </row>
    <row r="270" spans="10:21" ht="15.5" x14ac:dyDescent="0.35">
      <c r="J270" s="9"/>
      <c r="K270" s="5"/>
      <c r="L270" s="5"/>
      <c r="M270" s="5"/>
      <c r="S270" s="137"/>
      <c r="T270" s="137"/>
      <c r="U270" s="137"/>
    </row>
    <row r="271" spans="10:21" ht="15.5" x14ac:dyDescent="0.35">
      <c r="J271" s="9"/>
      <c r="K271" s="5"/>
      <c r="L271" s="5"/>
      <c r="M271" s="5"/>
      <c r="S271" s="137"/>
      <c r="T271" s="137"/>
      <c r="U271" s="137"/>
    </row>
    <row r="272" spans="10:21" ht="15.5" x14ac:dyDescent="0.35">
      <c r="J272" s="9"/>
      <c r="K272" s="5"/>
      <c r="L272" s="5"/>
      <c r="M272" s="5"/>
      <c r="S272" s="137"/>
      <c r="T272" s="137"/>
      <c r="U272" s="137"/>
    </row>
    <row r="273" spans="10:21" ht="15.5" x14ac:dyDescent="0.35">
      <c r="J273" s="9"/>
      <c r="K273" s="5"/>
      <c r="L273" s="5"/>
      <c r="M273" s="5"/>
      <c r="S273" s="137"/>
      <c r="T273" s="137"/>
      <c r="U273" s="137"/>
    </row>
    <row r="274" spans="10:21" ht="15.5" x14ac:dyDescent="0.35">
      <c r="J274" s="9"/>
      <c r="K274" s="5"/>
      <c r="L274" s="5"/>
      <c r="M274" s="5"/>
      <c r="S274" s="137"/>
      <c r="T274" s="137"/>
      <c r="U274" s="137"/>
    </row>
    <row r="275" spans="10:21" ht="15.5" x14ac:dyDescent="0.35">
      <c r="J275" s="9"/>
      <c r="K275" s="5"/>
      <c r="L275" s="5"/>
      <c r="M275" s="5"/>
      <c r="S275" s="137"/>
      <c r="T275" s="137"/>
      <c r="U275" s="137"/>
    </row>
    <row r="276" spans="10:21" ht="15.5" x14ac:dyDescent="0.35">
      <c r="J276" s="9"/>
      <c r="K276" s="5"/>
      <c r="L276" s="5"/>
      <c r="M276" s="5"/>
      <c r="S276" s="137"/>
      <c r="T276" s="137"/>
      <c r="U276" s="137"/>
    </row>
    <row r="277" spans="10:21" ht="15.5" x14ac:dyDescent="0.35">
      <c r="J277" s="9"/>
      <c r="K277" s="5"/>
      <c r="L277" s="5"/>
      <c r="M277" s="5"/>
      <c r="S277" s="137"/>
      <c r="T277" s="137"/>
      <c r="U277" s="137"/>
    </row>
    <row r="278" spans="10:21" ht="15.5" x14ac:dyDescent="0.35">
      <c r="J278" s="9"/>
      <c r="K278" s="5"/>
      <c r="L278" s="5"/>
      <c r="M278" s="5"/>
      <c r="S278" s="137"/>
      <c r="T278" s="137"/>
      <c r="U278" s="137"/>
    </row>
    <row r="279" spans="10:21" ht="15.5" x14ac:dyDescent="0.35">
      <c r="J279" s="9"/>
      <c r="K279" s="5"/>
      <c r="L279" s="5"/>
      <c r="M279" s="5"/>
      <c r="S279" s="137"/>
      <c r="T279" s="137"/>
      <c r="U279" s="137"/>
    </row>
    <row r="280" spans="10:21" ht="15.5" x14ac:dyDescent="0.35">
      <c r="J280" s="9"/>
      <c r="K280" s="5"/>
      <c r="L280" s="5"/>
      <c r="M280" s="5"/>
      <c r="S280" s="137"/>
      <c r="T280" s="137"/>
      <c r="U280" s="137"/>
    </row>
    <row r="281" spans="10:21" ht="15.5" x14ac:dyDescent="0.35">
      <c r="J281" s="9"/>
      <c r="K281" s="5"/>
      <c r="L281" s="5"/>
      <c r="M281" s="5"/>
      <c r="S281" s="137"/>
      <c r="T281" s="137"/>
      <c r="U281" s="137"/>
    </row>
    <row r="282" spans="10:21" ht="15.5" x14ac:dyDescent="0.35">
      <c r="J282" s="9"/>
      <c r="K282" s="5"/>
      <c r="L282" s="5"/>
      <c r="M282" s="5"/>
      <c r="S282" s="137"/>
      <c r="T282" s="137"/>
      <c r="U282" s="137"/>
    </row>
    <row r="283" spans="10:21" ht="15.5" x14ac:dyDescent="0.35">
      <c r="J283" s="9"/>
      <c r="K283" s="5"/>
      <c r="L283" s="5"/>
      <c r="M283" s="5"/>
      <c r="S283" s="137"/>
      <c r="T283" s="137"/>
      <c r="U283" s="137"/>
    </row>
    <row r="284" spans="10:21" ht="15.5" x14ac:dyDescent="0.35">
      <c r="J284" s="9"/>
      <c r="K284" s="5"/>
      <c r="L284" s="5"/>
      <c r="M284" s="5"/>
      <c r="S284" s="137"/>
      <c r="T284" s="137"/>
      <c r="U284" s="137"/>
    </row>
    <row r="285" spans="10:21" ht="15.5" x14ac:dyDescent="0.35">
      <c r="J285" s="9"/>
      <c r="K285" s="5"/>
      <c r="L285" s="5"/>
      <c r="M285" s="5"/>
      <c r="S285" s="137"/>
      <c r="T285" s="137"/>
      <c r="U285" s="137"/>
    </row>
    <row r="286" spans="10:21" ht="15.5" x14ac:dyDescent="0.35">
      <c r="J286" s="9"/>
      <c r="K286" s="5"/>
      <c r="L286" s="5"/>
      <c r="M286" s="5"/>
      <c r="S286" s="137"/>
      <c r="T286" s="137"/>
      <c r="U286" s="137"/>
    </row>
    <row r="287" spans="10:21" ht="15.5" x14ac:dyDescent="0.35">
      <c r="J287" s="9"/>
      <c r="K287" s="5"/>
      <c r="L287" s="5"/>
      <c r="M287" s="5"/>
      <c r="S287" s="137"/>
      <c r="T287" s="137"/>
      <c r="U287" s="137"/>
    </row>
    <row r="288" spans="10:21" ht="15.5" x14ac:dyDescent="0.35">
      <c r="J288" s="9"/>
      <c r="K288" s="5"/>
      <c r="L288" s="5"/>
      <c r="M288" s="5"/>
      <c r="S288" s="137"/>
      <c r="T288" s="137"/>
      <c r="U288" s="137"/>
    </row>
    <row r="289" spans="10:21" ht="15.5" x14ac:dyDescent="0.35">
      <c r="J289" s="9"/>
      <c r="K289" s="5"/>
      <c r="L289" s="5"/>
      <c r="M289" s="5"/>
      <c r="S289" s="137"/>
      <c r="T289" s="137"/>
      <c r="U289" s="137"/>
    </row>
    <row r="290" spans="10:21" ht="15.5" x14ac:dyDescent="0.35">
      <c r="J290" s="9"/>
      <c r="K290" s="5"/>
      <c r="L290" s="5"/>
      <c r="M290" s="5"/>
      <c r="S290" s="137"/>
      <c r="T290" s="137"/>
      <c r="U290" s="137"/>
    </row>
    <row r="291" spans="10:21" ht="15.5" x14ac:dyDescent="0.35">
      <c r="J291" s="9"/>
      <c r="K291" s="5"/>
      <c r="L291" s="5"/>
      <c r="M291" s="5"/>
      <c r="S291" s="137"/>
      <c r="T291" s="137"/>
      <c r="U291" s="137"/>
    </row>
    <row r="292" spans="10:21" ht="15.5" x14ac:dyDescent="0.35">
      <c r="J292" s="9"/>
      <c r="K292" s="5"/>
      <c r="L292" s="5"/>
      <c r="M292" s="5"/>
      <c r="S292" s="137"/>
      <c r="T292" s="137"/>
      <c r="U292" s="137"/>
    </row>
    <row r="293" spans="10:21" ht="15.5" x14ac:dyDescent="0.35">
      <c r="J293" s="9"/>
      <c r="K293" s="5"/>
      <c r="L293" s="5"/>
      <c r="M293" s="5"/>
      <c r="S293" s="137"/>
      <c r="T293" s="137"/>
      <c r="U293" s="137"/>
    </row>
    <row r="294" spans="10:21" ht="15.5" x14ac:dyDescent="0.35">
      <c r="J294" s="9"/>
      <c r="K294" s="5"/>
      <c r="L294" s="5"/>
      <c r="M294" s="5"/>
      <c r="S294" s="137"/>
      <c r="T294" s="137"/>
      <c r="U294" s="137"/>
    </row>
    <row r="295" spans="10:21" ht="15.5" x14ac:dyDescent="0.35">
      <c r="J295" s="9"/>
      <c r="K295" s="5"/>
      <c r="L295" s="5"/>
      <c r="M295" s="5"/>
      <c r="S295" s="137"/>
      <c r="T295" s="137"/>
      <c r="U295" s="137"/>
    </row>
    <row r="296" spans="10:21" ht="15.5" x14ac:dyDescent="0.35">
      <c r="J296" s="9"/>
      <c r="K296" s="5"/>
      <c r="L296" s="5"/>
      <c r="M296" s="5"/>
      <c r="S296" s="137"/>
      <c r="T296" s="137"/>
      <c r="U296" s="137"/>
    </row>
    <row r="297" spans="10:21" ht="15.5" x14ac:dyDescent="0.35">
      <c r="J297" s="9"/>
      <c r="K297" s="5"/>
      <c r="L297" s="5"/>
      <c r="M297" s="5"/>
      <c r="S297" s="137"/>
      <c r="T297" s="137"/>
      <c r="U297" s="137"/>
    </row>
    <row r="298" spans="10:21" ht="15.5" x14ac:dyDescent="0.35">
      <c r="J298" s="9"/>
      <c r="K298" s="5"/>
      <c r="L298" s="5"/>
      <c r="M298" s="5"/>
      <c r="S298" s="137"/>
      <c r="T298" s="137"/>
      <c r="U298" s="137"/>
    </row>
    <row r="299" spans="10:21" ht="15.5" x14ac:dyDescent="0.35">
      <c r="J299" s="9"/>
      <c r="K299" s="5"/>
      <c r="L299" s="5"/>
      <c r="M299" s="5"/>
      <c r="S299" s="137"/>
      <c r="T299" s="137"/>
      <c r="U299" s="137"/>
    </row>
    <row r="300" spans="10:21" ht="15.5" x14ac:dyDescent="0.35">
      <c r="J300" s="9"/>
      <c r="K300" s="5"/>
      <c r="L300" s="5"/>
      <c r="M300" s="5"/>
      <c r="S300" s="137"/>
      <c r="T300" s="137"/>
      <c r="U300" s="137"/>
    </row>
    <row r="301" spans="10:21" ht="15.5" x14ac:dyDescent="0.35">
      <c r="J301" s="9"/>
      <c r="K301" s="5"/>
      <c r="L301" s="5"/>
      <c r="M301" s="5"/>
      <c r="S301" s="137"/>
      <c r="T301" s="137"/>
      <c r="U301" s="137"/>
    </row>
    <row r="302" spans="10:21" ht="15.5" x14ac:dyDescent="0.35">
      <c r="J302" s="9"/>
      <c r="K302" s="5"/>
      <c r="L302" s="5"/>
      <c r="M302" s="5"/>
      <c r="S302" s="137"/>
      <c r="T302" s="137"/>
      <c r="U302" s="137"/>
    </row>
    <row r="303" spans="10:21" ht="15.5" x14ac:dyDescent="0.35">
      <c r="J303" s="9"/>
      <c r="K303" s="5"/>
      <c r="L303" s="5"/>
      <c r="M303" s="5"/>
      <c r="S303" s="137"/>
      <c r="T303" s="137"/>
      <c r="U303" s="137"/>
    </row>
    <row r="304" spans="10:21" ht="15.5" x14ac:dyDescent="0.35">
      <c r="J304" s="9"/>
      <c r="K304" s="5"/>
      <c r="L304" s="5"/>
      <c r="M304" s="5"/>
      <c r="S304" s="137"/>
      <c r="T304" s="137"/>
      <c r="U304" s="137"/>
    </row>
    <row r="305" spans="10:21" ht="15.5" x14ac:dyDescent="0.35">
      <c r="J305" s="9"/>
      <c r="K305" s="5"/>
      <c r="L305" s="5"/>
      <c r="M305" s="5"/>
      <c r="S305" s="137"/>
      <c r="T305" s="137"/>
      <c r="U305" s="137"/>
    </row>
    <row r="306" spans="10:21" ht="15.5" x14ac:dyDescent="0.35">
      <c r="J306" s="9"/>
      <c r="K306" s="5"/>
      <c r="L306" s="5"/>
      <c r="M306" s="5"/>
      <c r="S306" s="137"/>
      <c r="T306" s="137"/>
      <c r="U306" s="137"/>
    </row>
    <row r="307" spans="10:21" ht="15.5" x14ac:dyDescent="0.35">
      <c r="J307" s="9"/>
      <c r="K307" s="5"/>
      <c r="L307" s="5"/>
      <c r="M307" s="5"/>
      <c r="S307" s="137"/>
      <c r="T307" s="137"/>
      <c r="U307" s="137"/>
    </row>
    <row r="308" spans="10:21" ht="15.5" x14ac:dyDescent="0.35">
      <c r="J308" s="9"/>
      <c r="K308" s="5"/>
      <c r="L308" s="5"/>
      <c r="M308" s="5"/>
      <c r="S308" s="137"/>
      <c r="T308" s="137"/>
      <c r="U308" s="137"/>
    </row>
    <row r="309" spans="10:21" ht="15.5" x14ac:dyDescent="0.35">
      <c r="J309" s="9"/>
      <c r="K309" s="5"/>
      <c r="L309" s="5"/>
      <c r="M309" s="5"/>
      <c r="S309" s="137"/>
      <c r="T309" s="137"/>
      <c r="U309" s="137"/>
    </row>
    <row r="310" spans="10:21" ht="15.5" x14ac:dyDescent="0.35">
      <c r="J310" s="9"/>
      <c r="K310" s="5"/>
      <c r="L310" s="5"/>
      <c r="M310" s="5"/>
      <c r="S310" s="137"/>
      <c r="T310" s="137"/>
      <c r="U310" s="137"/>
    </row>
    <row r="311" spans="10:21" ht="15.5" x14ac:dyDescent="0.35">
      <c r="J311" s="9"/>
      <c r="K311" s="5"/>
      <c r="L311" s="5"/>
      <c r="M311" s="5"/>
      <c r="S311" s="137"/>
      <c r="T311" s="137"/>
      <c r="U311" s="137"/>
    </row>
    <row r="312" spans="10:21" ht="15.5" x14ac:dyDescent="0.35">
      <c r="J312" s="9"/>
      <c r="K312" s="5"/>
      <c r="L312" s="5"/>
      <c r="M312" s="5"/>
      <c r="S312" s="137"/>
      <c r="T312" s="137"/>
      <c r="U312" s="137"/>
    </row>
    <row r="313" spans="10:21" ht="15.5" x14ac:dyDescent="0.35">
      <c r="J313" s="9"/>
      <c r="K313" s="5"/>
      <c r="L313" s="5"/>
      <c r="M313" s="5"/>
      <c r="S313" s="137"/>
      <c r="T313" s="137"/>
      <c r="U313" s="137"/>
    </row>
    <row r="314" spans="10:21" ht="15.5" x14ac:dyDescent="0.35">
      <c r="J314" s="9"/>
      <c r="K314" s="5"/>
      <c r="L314" s="5"/>
      <c r="M314" s="5"/>
      <c r="S314" s="137"/>
      <c r="T314" s="137"/>
      <c r="U314" s="137"/>
    </row>
    <row r="315" spans="10:21" ht="15.5" x14ac:dyDescent="0.35">
      <c r="J315" s="9"/>
      <c r="K315" s="5"/>
      <c r="L315" s="5"/>
      <c r="M315" s="5"/>
      <c r="S315" s="137"/>
      <c r="T315" s="137"/>
      <c r="U315" s="137"/>
    </row>
    <row r="316" spans="10:21" ht="15.5" x14ac:dyDescent="0.35">
      <c r="J316" s="9"/>
      <c r="K316" s="5"/>
      <c r="L316" s="5"/>
      <c r="M316" s="5"/>
      <c r="S316" s="137"/>
      <c r="T316" s="137"/>
      <c r="U316" s="137"/>
    </row>
    <row r="317" spans="10:21" ht="15.5" x14ac:dyDescent="0.35">
      <c r="J317" s="9"/>
      <c r="K317" s="5"/>
      <c r="L317" s="5"/>
      <c r="M317" s="5"/>
      <c r="S317" s="137"/>
      <c r="T317" s="137"/>
      <c r="U317" s="137"/>
    </row>
    <row r="318" spans="10:21" ht="15.5" x14ac:dyDescent="0.35">
      <c r="J318" s="9"/>
      <c r="K318" s="5"/>
      <c r="L318" s="5"/>
      <c r="M318" s="5"/>
      <c r="S318" s="137"/>
      <c r="T318" s="137"/>
      <c r="U318" s="137"/>
    </row>
    <row r="319" spans="10:21" ht="15.5" x14ac:dyDescent="0.35">
      <c r="J319" s="9"/>
      <c r="K319" s="5"/>
      <c r="L319" s="5"/>
      <c r="M319" s="5"/>
      <c r="S319" s="137"/>
      <c r="T319" s="137"/>
      <c r="U319" s="137"/>
    </row>
    <row r="320" spans="10:21" ht="15.5" x14ac:dyDescent="0.35">
      <c r="J320" s="9"/>
      <c r="K320" s="5"/>
      <c r="L320" s="5"/>
      <c r="M320" s="5"/>
      <c r="S320" s="137"/>
      <c r="T320" s="137"/>
      <c r="U320" s="137"/>
    </row>
    <row r="321" spans="10:21" ht="15.5" x14ac:dyDescent="0.35">
      <c r="J321" s="9"/>
      <c r="K321" s="5"/>
      <c r="L321" s="5"/>
      <c r="M321" s="5"/>
      <c r="S321" s="137"/>
      <c r="T321" s="137"/>
      <c r="U321" s="137"/>
    </row>
    <row r="322" spans="10:21" ht="15.5" x14ac:dyDescent="0.35">
      <c r="J322" s="9"/>
      <c r="K322" s="5"/>
      <c r="L322" s="5"/>
      <c r="M322" s="5"/>
      <c r="S322" s="137"/>
      <c r="T322" s="137"/>
      <c r="U322" s="137"/>
    </row>
    <row r="323" spans="10:21" ht="15.5" x14ac:dyDescent="0.35">
      <c r="J323" s="9"/>
      <c r="K323" s="5"/>
      <c r="L323" s="5"/>
      <c r="M323" s="5"/>
      <c r="S323" s="137"/>
      <c r="T323" s="137"/>
      <c r="U323" s="137"/>
    </row>
    <row r="324" spans="10:21" ht="15.5" x14ac:dyDescent="0.35">
      <c r="J324" s="9"/>
      <c r="K324" s="5"/>
      <c r="L324" s="5"/>
      <c r="M324" s="5"/>
      <c r="S324" s="137"/>
      <c r="T324" s="137"/>
      <c r="U324" s="137"/>
    </row>
    <row r="325" spans="10:21" ht="15.5" x14ac:dyDescent="0.35">
      <c r="J325" s="9"/>
      <c r="K325" s="5"/>
      <c r="L325" s="5"/>
      <c r="M325" s="5"/>
      <c r="S325" s="137"/>
      <c r="T325" s="137"/>
      <c r="U325" s="137"/>
    </row>
    <row r="326" spans="10:21" ht="15.5" x14ac:dyDescent="0.35">
      <c r="J326" s="9"/>
      <c r="K326" s="5"/>
      <c r="L326" s="5"/>
      <c r="M326" s="5"/>
      <c r="S326" s="137"/>
      <c r="T326" s="137"/>
      <c r="U326" s="137"/>
    </row>
    <row r="327" spans="10:21" ht="15.5" x14ac:dyDescent="0.35">
      <c r="J327" s="9"/>
      <c r="K327" s="5"/>
      <c r="L327" s="5"/>
      <c r="M327" s="5"/>
      <c r="S327" s="137"/>
      <c r="T327" s="137"/>
      <c r="U327" s="137"/>
    </row>
    <row r="328" spans="10:21" ht="15.5" x14ac:dyDescent="0.35">
      <c r="J328" s="9"/>
      <c r="K328" s="5"/>
      <c r="L328" s="5"/>
      <c r="M328" s="5"/>
      <c r="S328" s="137"/>
      <c r="T328" s="137"/>
      <c r="U328" s="137"/>
    </row>
    <row r="329" spans="10:21" ht="15.5" x14ac:dyDescent="0.35">
      <c r="J329" s="9"/>
      <c r="K329" s="5"/>
      <c r="L329" s="5"/>
      <c r="M329" s="5"/>
      <c r="S329" s="137"/>
      <c r="T329" s="137"/>
      <c r="U329" s="137"/>
    </row>
    <row r="330" spans="10:21" ht="15.5" x14ac:dyDescent="0.35">
      <c r="J330" s="9"/>
      <c r="K330" s="5"/>
      <c r="L330" s="5"/>
      <c r="M330" s="5"/>
      <c r="S330" s="137"/>
      <c r="T330" s="137"/>
      <c r="U330" s="137"/>
    </row>
    <row r="331" spans="10:21" ht="15.5" x14ac:dyDescent="0.35">
      <c r="J331" s="9"/>
      <c r="K331" s="5"/>
      <c r="L331" s="5"/>
      <c r="M331" s="5"/>
      <c r="S331" s="137"/>
      <c r="T331" s="137"/>
      <c r="U331" s="137"/>
    </row>
    <row r="332" spans="10:21" ht="15.5" x14ac:dyDescent="0.35">
      <c r="J332" s="9"/>
      <c r="K332" s="5"/>
      <c r="L332" s="5"/>
      <c r="M332" s="5"/>
      <c r="S332" s="137"/>
      <c r="T332" s="137"/>
      <c r="U332" s="137"/>
    </row>
    <row r="333" spans="10:21" ht="15.5" x14ac:dyDescent="0.35">
      <c r="J333" s="9"/>
      <c r="K333" s="5"/>
      <c r="L333" s="5"/>
      <c r="M333" s="5"/>
      <c r="S333" s="137"/>
      <c r="T333" s="137"/>
      <c r="U333" s="137"/>
    </row>
    <row r="334" spans="10:21" ht="15.5" x14ac:dyDescent="0.35">
      <c r="J334" s="9"/>
      <c r="K334" s="5"/>
      <c r="L334" s="5"/>
      <c r="M334" s="5"/>
      <c r="S334" s="137"/>
      <c r="T334" s="137"/>
      <c r="U334" s="137"/>
    </row>
    <row r="335" spans="10:21" ht="15.5" x14ac:dyDescent="0.35">
      <c r="J335" s="9"/>
      <c r="K335" s="5"/>
      <c r="L335" s="5"/>
      <c r="M335" s="5"/>
      <c r="S335" s="137"/>
      <c r="T335" s="137"/>
      <c r="U335" s="137"/>
    </row>
    <row r="336" spans="10:21" ht="15.5" x14ac:dyDescent="0.35">
      <c r="J336" s="9"/>
      <c r="K336" s="5"/>
      <c r="L336" s="5"/>
      <c r="M336" s="5"/>
      <c r="S336" s="137"/>
      <c r="T336" s="137"/>
      <c r="U336" s="137"/>
    </row>
    <row r="337" spans="10:21" ht="15.5" x14ac:dyDescent="0.35">
      <c r="J337" s="9"/>
      <c r="K337" s="5"/>
      <c r="L337" s="5"/>
      <c r="M337" s="5"/>
      <c r="S337" s="137"/>
      <c r="T337" s="137"/>
      <c r="U337" s="137"/>
    </row>
    <row r="338" spans="10:21" ht="15.5" x14ac:dyDescent="0.35">
      <c r="J338" s="9"/>
      <c r="K338" s="5"/>
      <c r="L338" s="5"/>
      <c r="M338" s="5"/>
      <c r="S338" s="137"/>
      <c r="T338" s="137"/>
      <c r="U338" s="137"/>
    </row>
    <row r="339" spans="10:21" ht="15.5" x14ac:dyDescent="0.35">
      <c r="J339" s="9"/>
      <c r="K339" s="5"/>
      <c r="L339" s="5"/>
      <c r="M339" s="5"/>
      <c r="S339" s="137"/>
      <c r="T339" s="137"/>
      <c r="U339" s="137"/>
    </row>
    <row r="340" spans="10:21" ht="15.5" x14ac:dyDescent="0.35">
      <c r="J340" s="9"/>
      <c r="K340" s="5"/>
      <c r="L340" s="5"/>
      <c r="M340" s="5"/>
      <c r="S340" s="137"/>
      <c r="T340" s="137"/>
      <c r="U340" s="137"/>
    </row>
    <row r="341" spans="10:21" ht="15.5" x14ac:dyDescent="0.35">
      <c r="J341" s="9"/>
      <c r="K341" s="5"/>
      <c r="L341" s="5"/>
      <c r="M341" s="5"/>
      <c r="S341" s="137"/>
      <c r="T341" s="137"/>
      <c r="U341" s="137"/>
    </row>
    <row r="342" spans="10:21" ht="15.5" x14ac:dyDescent="0.35">
      <c r="J342" s="9"/>
      <c r="K342" s="5"/>
      <c r="L342" s="5"/>
      <c r="M342" s="5"/>
      <c r="S342" s="137"/>
      <c r="T342" s="137"/>
      <c r="U342" s="137"/>
    </row>
    <row r="343" spans="10:21" ht="15.5" x14ac:dyDescent="0.35">
      <c r="J343" s="9"/>
      <c r="K343" s="5"/>
      <c r="L343" s="5"/>
      <c r="M343" s="5"/>
      <c r="S343" s="137"/>
      <c r="T343" s="137"/>
      <c r="U343" s="137"/>
    </row>
    <row r="344" spans="10:21" ht="15.5" x14ac:dyDescent="0.35">
      <c r="J344" s="9"/>
      <c r="K344" s="5"/>
      <c r="L344" s="5"/>
      <c r="M344" s="5"/>
      <c r="S344" s="137"/>
      <c r="T344" s="137"/>
      <c r="U344" s="137"/>
    </row>
    <row r="345" spans="10:21" ht="15.5" x14ac:dyDescent="0.35">
      <c r="J345" s="9"/>
      <c r="K345" s="5"/>
      <c r="L345" s="5"/>
      <c r="M345" s="5"/>
      <c r="S345" s="137"/>
      <c r="T345" s="137"/>
      <c r="U345" s="137"/>
    </row>
    <row r="346" spans="10:21" ht="15.5" x14ac:dyDescent="0.35">
      <c r="J346" s="9"/>
      <c r="K346" s="5"/>
      <c r="L346" s="5"/>
      <c r="M346" s="5"/>
      <c r="S346" s="137"/>
      <c r="T346" s="137"/>
      <c r="U346" s="137"/>
    </row>
    <row r="347" spans="10:21" ht="15.5" x14ac:dyDescent="0.35">
      <c r="J347" s="9"/>
      <c r="K347" s="5"/>
      <c r="L347" s="5"/>
      <c r="M347" s="5"/>
      <c r="S347" s="137"/>
      <c r="T347" s="137"/>
      <c r="U347" s="137"/>
    </row>
    <row r="348" spans="10:21" ht="15.5" x14ac:dyDescent="0.35">
      <c r="J348" s="9"/>
      <c r="K348" s="5"/>
      <c r="L348" s="5"/>
      <c r="M348" s="5"/>
      <c r="S348" s="137"/>
      <c r="T348" s="137"/>
      <c r="U348" s="137"/>
    </row>
    <row r="349" spans="10:21" ht="15.5" x14ac:dyDescent="0.35">
      <c r="J349" s="9"/>
      <c r="K349" s="5"/>
      <c r="L349" s="5"/>
      <c r="M349" s="5"/>
      <c r="S349" s="137"/>
      <c r="T349" s="137"/>
      <c r="U349" s="137"/>
    </row>
    <row r="350" spans="10:21" ht="15.5" x14ac:dyDescent="0.35">
      <c r="J350" s="9"/>
      <c r="K350" s="5"/>
      <c r="L350" s="5"/>
      <c r="M350" s="5"/>
      <c r="S350" s="137"/>
      <c r="T350" s="137"/>
      <c r="U350" s="137"/>
    </row>
    <row r="351" spans="10:21" ht="15.5" x14ac:dyDescent="0.35">
      <c r="J351" s="9"/>
      <c r="K351" s="5"/>
      <c r="L351" s="5"/>
      <c r="M351" s="5"/>
      <c r="S351" s="137"/>
      <c r="T351" s="137"/>
      <c r="U351" s="137"/>
    </row>
    <row r="352" spans="10:21" ht="15.5" x14ac:dyDescent="0.35">
      <c r="J352" s="9"/>
      <c r="K352" s="5"/>
      <c r="L352" s="5"/>
      <c r="M352" s="5"/>
      <c r="S352" s="137"/>
      <c r="T352" s="137"/>
      <c r="U352" s="137"/>
    </row>
    <row r="353" spans="10:21" ht="15.5" x14ac:dyDescent="0.35">
      <c r="J353" s="9"/>
      <c r="K353" s="5"/>
      <c r="L353" s="5"/>
      <c r="M353" s="5"/>
      <c r="S353" s="137"/>
      <c r="T353" s="137"/>
      <c r="U353" s="137"/>
    </row>
    <row r="354" spans="10:21" ht="15.5" x14ac:dyDescent="0.35">
      <c r="J354" s="9"/>
      <c r="K354" s="5"/>
      <c r="L354" s="5"/>
      <c r="M354" s="5"/>
      <c r="S354" s="137"/>
      <c r="T354" s="137"/>
      <c r="U354" s="137"/>
    </row>
    <row r="355" spans="10:21" ht="15.5" x14ac:dyDescent="0.35">
      <c r="J355" s="9"/>
      <c r="K355" s="5"/>
      <c r="L355" s="5"/>
      <c r="M355" s="5"/>
      <c r="S355" s="137"/>
      <c r="T355" s="137"/>
      <c r="U355" s="137"/>
    </row>
    <row r="356" spans="10:21" ht="15.5" x14ac:dyDescent="0.35">
      <c r="J356" s="9"/>
      <c r="K356" s="5"/>
      <c r="L356" s="5"/>
      <c r="M356" s="5"/>
      <c r="S356" s="137"/>
      <c r="T356" s="137"/>
      <c r="U356" s="137"/>
    </row>
    <row r="357" spans="10:21" ht="15.5" x14ac:dyDescent="0.35">
      <c r="J357" s="9"/>
      <c r="K357" s="5"/>
      <c r="L357" s="5"/>
      <c r="M357" s="5"/>
      <c r="S357" s="137"/>
      <c r="T357" s="137"/>
      <c r="U357" s="137"/>
    </row>
    <row r="358" spans="10:21" ht="15.5" x14ac:dyDescent="0.35">
      <c r="J358" s="9"/>
      <c r="K358" s="5"/>
      <c r="L358" s="5"/>
      <c r="M358" s="5"/>
      <c r="S358" s="137"/>
      <c r="T358" s="137"/>
      <c r="U358" s="137"/>
    </row>
    <row r="359" spans="10:21" ht="15.5" x14ac:dyDescent="0.35">
      <c r="J359" s="9"/>
      <c r="K359" s="5"/>
      <c r="L359" s="5"/>
      <c r="M359" s="5"/>
      <c r="S359" s="137"/>
      <c r="T359" s="137"/>
      <c r="U359" s="137"/>
    </row>
    <row r="360" spans="10:21" ht="15.5" x14ac:dyDescent="0.35">
      <c r="J360" s="9"/>
      <c r="K360" s="5"/>
      <c r="L360" s="5"/>
      <c r="M360" s="5"/>
      <c r="S360" s="137"/>
      <c r="T360" s="137"/>
      <c r="U360" s="137"/>
    </row>
    <row r="361" spans="10:21" ht="15.5" x14ac:dyDescent="0.35">
      <c r="J361" s="9"/>
      <c r="K361" s="5"/>
      <c r="L361" s="5"/>
      <c r="M361" s="5"/>
      <c r="S361" s="137"/>
      <c r="T361" s="137"/>
      <c r="U361" s="137"/>
    </row>
    <row r="362" spans="10:21" ht="15.5" x14ac:dyDescent="0.35">
      <c r="J362" s="9"/>
      <c r="K362" s="5"/>
      <c r="L362" s="5"/>
      <c r="M362" s="5"/>
      <c r="S362" s="137"/>
      <c r="T362" s="137"/>
      <c r="U362" s="137"/>
    </row>
    <row r="363" spans="10:21" ht="15.5" x14ac:dyDescent="0.35">
      <c r="J363" s="9"/>
      <c r="K363" s="5"/>
      <c r="L363" s="5"/>
      <c r="M363" s="5"/>
      <c r="S363" s="137"/>
      <c r="T363" s="137"/>
      <c r="U363" s="137"/>
    </row>
    <row r="364" spans="10:21" ht="15.5" x14ac:dyDescent="0.35">
      <c r="J364" s="9"/>
      <c r="K364" s="5"/>
      <c r="L364" s="5"/>
      <c r="M364" s="5"/>
      <c r="S364" s="137"/>
      <c r="T364" s="137"/>
      <c r="U364" s="137"/>
    </row>
    <row r="365" spans="10:21" ht="15.5" x14ac:dyDescent="0.35">
      <c r="J365" s="9"/>
      <c r="K365" s="5"/>
      <c r="L365" s="5"/>
      <c r="M365" s="5"/>
      <c r="S365" s="137"/>
      <c r="T365" s="137"/>
      <c r="U365" s="137"/>
    </row>
    <row r="366" spans="10:21" ht="15.5" x14ac:dyDescent="0.35">
      <c r="J366" s="9"/>
      <c r="K366" s="5"/>
      <c r="L366" s="5"/>
      <c r="M366" s="5"/>
      <c r="S366" s="137"/>
      <c r="T366" s="137"/>
      <c r="U366" s="137"/>
    </row>
    <row r="367" spans="10:21" ht="15.5" x14ac:dyDescent="0.35">
      <c r="J367" s="9"/>
      <c r="K367" s="5"/>
      <c r="L367" s="5"/>
      <c r="M367" s="5"/>
      <c r="S367" s="137"/>
      <c r="T367" s="137"/>
      <c r="U367" s="137"/>
    </row>
    <row r="368" spans="10:21" ht="15.5" x14ac:dyDescent="0.35">
      <c r="J368" s="9"/>
      <c r="K368" s="5"/>
      <c r="L368" s="5"/>
      <c r="M368" s="5"/>
      <c r="S368" s="137"/>
      <c r="T368" s="137"/>
      <c r="U368" s="137"/>
    </row>
    <row r="369" spans="10:21" ht="15.5" x14ac:dyDescent="0.35">
      <c r="J369" s="9"/>
      <c r="K369" s="5"/>
      <c r="L369" s="5"/>
      <c r="M369" s="5"/>
      <c r="S369" s="137"/>
      <c r="T369" s="137"/>
      <c r="U369" s="137"/>
    </row>
    <row r="370" spans="10:21" ht="15.5" x14ac:dyDescent="0.35">
      <c r="J370" s="9"/>
      <c r="K370" s="5"/>
      <c r="L370" s="5"/>
      <c r="M370" s="5"/>
      <c r="S370" s="137"/>
      <c r="T370" s="137"/>
      <c r="U370" s="137"/>
    </row>
    <row r="371" spans="10:21" ht="15.5" x14ac:dyDescent="0.35">
      <c r="J371" s="9"/>
      <c r="K371" s="5"/>
      <c r="L371" s="5"/>
      <c r="M371" s="5"/>
      <c r="S371" s="137"/>
      <c r="T371" s="137"/>
      <c r="U371" s="137"/>
    </row>
    <row r="372" spans="10:21" ht="15.5" x14ac:dyDescent="0.35">
      <c r="J372" s="9"/>
      <c r="K372" s="5"/>
      <c r="L372" s="5"/>
      <c r="M372" s="5"/>
      <c r="S372" s="137"/>
      <c r="T372" s="137"/>
      <c r="U372" s="137"/>
    </row>
    <row r="373" spans="10:21" ht="15.5" x14ac:dyDescent="0.35">
      <c r="J373" s="9"/>
      <c r="K373" s="5"/>
      <c r="L373" s="5"/>
      <c r="M373" s="5"/>
      <c r="S373" s="137"/>
      <c r="T373" s="137"/>
      <c r="U373" s="137"/>
    </row>
    <row r="374" spans="10:21" ht="15.5" x14ac:dyDescent="0.35">
      <c r="J374" s="9"/>
      <c r="K374" s="5"/>
      <c r="L374" s="5"/>
      <c r="M374" s="5"/>
      <c r="S374" s="137"/>
      <c r="T374" s="137"/>
      <c r="U374" s="137"/>
    </row>
    <row r="375" spans="10:21" ht="15.5" x14ac:dyDescent="0.35">
      <c r="J375" s="9"/>
      <c r="K375" s="5"/>
      <c r="L375" s="5"/>
      <c r="M375" s="5"/>
      <c r="S375" s="137"/>
      <c r="T375" s="137"/>
      <c r="U375" s="137"/>
    </row>
    <row r="376" spans="10:21" ht="15.5" x14ac:dyDescent="0.35">
      <c r="J376" s="9"/>
      <c r="K376" s="5"/>
      <c r="L376" s="5"/>
      <c r="M376" s="5"/>
      <c r="S376" s="137"/>
      <c r="T376" s="137"/>
      <c r="U376" s="137"/>
    </row>
    <row r="377" spans="10:21" ht="15.5" x14ac:dyDescent="0.35">
      <c r="J377" s="9"/>
      <c r="K377" s="5"/>
      <c r="L377" s="5"/>
      <c r="M377" s="5"/>
      <c r="S377" s="137"/>
      <c r="T377" s="137"/>
      <c r="U377" s="137"/>
    </row>
    <row r="378" spans="10:21" ht="15.5" x14ac:dyDescent="0.35">
      <c r="J378" s="9"/>
      <c r="K378" s="5"/>
      <c r="L378" s="5"/>
      <c r="M378" s="5"/>
      <c r="S378" s="137"/>
      <c r="T378" s="137"/>
      <c r="U378" s="137"/>
    </row>
    <row r="379" spans="10:21" ht="15.5" x14ac:dyDescent="0.35">
      <c r="J379" s="9"/>
      <c r="K379" s="5"/>
      <c r="L379" s="5"/>
      <c r="M379" s="5"/>
      <c r="S379" s="137"/>
      <c r="T379" s="137"/>
      <c r="U379" s="137"/>
    </row>
    <row r="380" spans="10:21" ht="15.5" x14ac:dyDescent="0.35">
      <c r="J380" s="9"/>
      <c r="K380" s="5"/>
      <c r="L380" s="5"/>
      <c r="M380" s="5"/>
      <c r="S380" s="137"/>
      <c r="T380" s="137"/>
      <c r="U380" s="137"/>
    </row>
    <row r="381" spans="10:21" ht="15.5" x14ac:dyDescent="0.35">
      <c r="J381" s="9"/>
      <c r="K381" s="5"/>
      <c r="L381" s="5"/>
      <c r="M381" s="5"/>
      <c r="S381" s="137"/>
      <c r="T381" s="137"/>
      <c r="U381" s="137"/>
    </row>
    <row r="382" spans="10:21" ht="15.5" x14ac:dyDescent="0.35">
      <c r="J382" s="9"/>
      <c r="K382" s="5"/>
      <c r="L382" s="5"/>
      <c r="M382" s="5"/>
      <c r="S382" s="137"/>
      <c r="T382" s="137"/>
      <c r="U382" s="137"/>
    </row>
    <row r="383" spans="10:21" ht="15.5" x14ac:dyDescent="0.35">
      <c r="J383" s="9"/>
      <c r="K383" s="5"/>
      <c r="L383" s="5"/>
      <c r="M383" s="5"/>
      <c r="S383" s="137"/>
      <c r="T383" s="137"/>
      <c r="U383" s="137"/>
    </row>
    <row r="384" spans="10:21" ht="15.5" x14ac:dyDescent="0.35">
      <c r="J384" s="9"/>
      <c r="K384" s="5"/>
      <c r="L384" s="5"/>
      <c r="M384" s="5"/>
      <c r="S384" s="137"/>
      <c r="T384" s="137"/>
      <c r="U384" s="137"/>
    </row>
    <row r="385" spans="10:21" ht="15.5" x14ac:dyDescent="0.35">
      <c r="J385" s="9"/>
      <c r="K385" s="5"/>
      <c r="L385" s="5"/>
      <c r="M385" s="5"/>
      <c r="S385" s="137"/>
      <c r="T385" s="137"/>
      <c r="U385" s="137"/>
    </row>
    <row r="386" spans="10:21" ht="15.5" x14ac:dyDescent="0.35">
      <c r="J386" s="9"/>
      <c r="K386" s="5"/>
      <c r="L386" s="5"/>
      <c r="M386" s="5"/>
      <c r="S386" s="137"/>
      <c r="T386" s="137"/>
      <c r="U386" s="137"/>
    </row>
    <row r="387" spans="10:21" ht="15.5" x14ac:dyDescent="0.35">
      <c r="J387" s="9"/>
      <c r="K387" s="5"/>
      <c r="L387" s="5"/>
      <c r="M387" s="5"/>
      <c r="S387" s="137"/>
      <c r="T387" s="137"/>
      <c r="U387" s="137"/>
    </row>
    <row r="388" spans="10:21" ht="15.5" x14ac:dyDescent="0.35">
      <c r="J388" s="9"/>
      <c r="K388" s="5"/>
      <c r="L388" s="5"/>
      <c r="M388" s="5"/>
      <c r="S388" s="137"/>
      <c r="T388" s="137"/>
      <c r="U388" s="137"/>
    </row>
    <row r="389" spans="10:21" ht="15.5" x14ac:dyDescent="0.35">
      <c r="J389" s="9"/>
      <c r="K389" s="5"/>
      <c r="L389" s="5"/>
      <c r="M389" s="5"/>
      <c r="S389" s="137"/>
      <c r="T389" s="137"/>
      <c r="U389" s="137"/>
    </row>
    <row r="390" spans="10:21" ht="15.5" x14ac:dyDescent="0.35">
      <c r="J390" s="9"/>
      <c r="K390" s="5"/>
      <c r="L390" s="5"/>
      <c r="M390" s="5"/>
      <c r="S390" s="137"/>
      <c r="T390" s="137"/>
      <c r="U390" s="137"/>
    </row>
    <row r="391" spans="10:21" ht="15.5" x14ac:dyDescent="0.35">
      <c r="J391" s="9"/>
      <c r="K391" s="5"/>
      <c r="L391" s="5"/>
      <c r="M391" s="5"/>
      <c r="S391" s="137"/>
      <c r="T391" s="137"/>
      <c r="U391" s="137"/>
    </row>
    <row r="392" spans="10:21" ht="15.5" x14ac:dyDescent="0.35">
      <c r="J392" s="9"/>
      <c r="K392" s="5"/>
      <c r="L392" s="5"/>
      <c r="M392" s="5"/>
      <c r="S392" s="137"/>
      <c r="T392" s="137"/>
      <c r="U392" s="137"/>
    </row>
    <row r="393" spans="10:21" ht="15.5" x14ac:dyDescent="0.35">
      <c r="J393" s="9"/>
      <c r="K393" s="5"/>
      <c r="L393" s="5"/>
      <c r="M393" s="5"/>
      <c r="S393" s="137"/>
      <c r="T393" s="137"/>
      <c r="U393" s="137"/>
    </row>
    <row r="394" spans="10:21" ht="15.5" x14ac:dyDescent="0.35">
      <c r="J394" s="9"/>
      <c r="K394" s="5"/>
      <c r="L394" s="5"/>
      <c r="M394" s="5"/>
      <c r="S394" s="137"/>
      <c r="T394" s="137"/>
      <c r="U394" s="137"/>
    </row>
    <row r="395" spans="10:21" ht="15.5" x14ac:dyDescent="0.35">
      <c r="J395" s="9"/>
      <c r="K395" s="5"/>
      <c r="L395" s="5"/>
      <c r="M395" s="5"/>
      <c r="S395" s="137"/>
      <c r="T395" s="137"/>
      <c r="U395" s="137"/>
    </row>
    <row r="396" spans="10:21" ht="15.5" x14ac:dyDescent="0.35">
      <c r="J396" s="9"/>
      <c r="K396" s="5"/>
      <c r="L396" s="5"/>
      <c r="M396" s="5"/>
      <c r="S396" s="137"/>
      <c r="T396" s="137"/>
      <c r="U396" s="137"/>
    </row>
    <row r="397" spans="10:21" ht="15.5" x14ac:dyDescent="0.35">
      <c r="J397" s="9"/>
      <c r="K397" s="5"/>
      <c r="L397" s="5"/>
      <c r="M397" s="5"/>
      <c r="S397" s="137"/>
      <c r="T397" s="137"/>
      <c r="U397" s="137"/>
    </row>
    <row r="398" spans="10:21" ht="15.5" x14ac:dyDescent="0.35">
      <c r="J398" s="9"/>
      <c r="K398" s="5"/>
      <c r="L398" s="5"/>
      <c r="M398" s="5"/>
      <c r="S398" s="137"/>
      <c r="T398" s="137"/>
      <c r="U398" s="137"/>
    </row>
    <row r="399" spans="10:21" ht="15.5" x14ac:dyDescent="0.35">
      <c r="J399" s="9"/>
      <c r="K399" s="5"/>
      <c r="L399" s="5"/>
      <c r="M399" s="5"/>
      <c r="S399" s="137"/>
      <c r="T399" s="137"/>
      <c r="U399" s="137"/>
    </row>
    <row r="400" spans="10:21" ht="15.5" x14ac:dyDescent="0.35">
      <c r="J400" s="9"/>
      <c r="K400" s="5"/>
      <c r="L400" s="5"/>
      <c r="M400" s="5"/>
      <c r="S400" s="137"/>
      <c r="T400" s="137"/>
      <c r="U400" s="137"/>
    </row>
    <row r="401" spans="10:21" ht="15.5" x14ac:dyDescent="0.35">
      <c r="J401" s="9"/>
      <c r="K401" s="5"/>
      <c r="L401" s="5"/>
      <c r="M401" s="5"/>
      <c r="S401" s="137"/>
      <c r="T401" s="137"/>
      <c r="U401" s="137"/>
    </row>
    <row r="402" spans="10:21" ht="15.5" x14ac:dyDescent="0.35">
      <c r="J402" s="9"/>
      <c r="K402" s="5"/>
      <c r="L402" s="5"/>
      <c r="M402" s="5"/>
      <c r="S402" s="137"/>
      <c r="T402" s="137"/>
      <c r="U402" s="137"/>
    </row>
    <row r="403" spans="10:21" ht="15.5" x14ac:dyDescent="0.35">
      <c r="J403" s="9"/>
      <c r="K403" s="5"/>
      <c r="L403" s="5"/>
      <c r="M403" s="5"/>
      <c r="S403" s="137"/>
      <c r="T403" s="137"/>
      <c r="U403" s="137"/>
    </row>
    <row r="404" spans="10:21" ht="15.5" x14ac:dyDescent="0.35">
      <c r="J404" s="9"/>
      <c r="K404" s="5"/>
      <c r="L404" s="5"/>
      <c r="M404" s="5"/>
      <c r="S404" s="137"/>
      <c r="T404" s="137"/>
      <c r="U404" s="137"/>
    </row>
    <row r="405" spans="10:21" ht="15.5" x14ac:dyDescent="0.35">
      <c r="J405" s="9"/>
      <c r="K405" s="5"/>
      <c r="L405" s="5"/>
      <c r="M405" s="5"/>
      <c r="S405" s="137"/>
      <c r="T405" s="137"/>
      <c r="U405" s="137"/>
    </row>
    <row r="406" spans="10:21" ht="15.5" x14ac:dyDescent="0.35">
      <c r="J406" s="9"/>
      <c r="K406" s="5"/>
      <c r="L406" s="5"/>
      <c r="M406" s="5"/>
      <c r="S406" s="137"/>
      <c r="T406" s="137"/>
      <c r="U406" s="137"/>
    </row>
    <row r="407" spans="10:21" ht="15.5" x14ac:dyDescent="0.35">
      <c r="J407" s="9"/>
      <c r="K407" s="5"/>
      <c r="L407" s="5"/>
      <c r="M407" s="5"/>
      <c r="S407" s="137"/>
      <c r="T407" s="137"/>
      <c r="U407" s="137"/>
    </row>
    <row r="408" spans="10:21" ht="15.5" x14ac:dyDescent="0.35">
      <c r="J408" s="9"/>
      <c r="K408" s="5"/>
      <c r="L408" s="5"/>
      <c r="M408" s="5"/>
      <c r="S408" s="137"/>
      <c r="T408" s="137"/>
      <c r="U408" s="137"/>
    </row>
    <row r="409" spans="10:21" ht="15.5" x14ac:dyDescent="0.35">
      <c r="J409" s="9"/>
      <c r="K409" s="5"/>
      <c r="L409" s="5"/>
      <c r="M409" s="5"/>
      <c r="S409" s="137"/>
      <c r="T409" s="137"/>
      <c r="U409" s="137"/>
    </row>
    <row r="410" spans="10:21" ht="15.5" x14ac:dyDescent="0.35">
      <c r="J410" s="9"/>
      <c r="K410" s="5"/>
      <c r="L410" s="5"/>
      <c r="M410" s="5"/>
      <c r="S410" s="137"/>
      <c r="T410" s="137"/>
      <c r="U410" s="137"/>
    </row>
    <row r="411" spans="10:21" ht="15.5" x14ac:dyDescent="0.35">
      <c r="J411" s="9"/>
      <c r="K411" s="5"/>
      <c r="L411" s="5"/>
      <c r="M411" s="5"/>
      <c r="S411" s="137"/>
      <c r="T411" s="137"/>
      <c r="U411" s="137"/>
    </row>
    <row r="412" spans="10:21" ht="15.5" x14ac:dyDescent="0.35">
      <c r="J412" s="9"/>
      <c r="K412" s="5"/>
      <c r="L412" s="5"/>
      <c r="M412" s="5"/>
      <c r="S412" s="137"/>
      <c r="T412" s="137"/>
      <c r="U412" s="137"/>
    </row>
    <row r="413" spans="10:21" ht="15.5" x14ac:dyDescent="0.35">
      <c r="J413" s="9"/>
      <c r="K413" s="5"/>
      <c r="L413" s="5"/>
      <c r="M413" s="5"/>
      <c r="S413" s="137"/>
      <c r="T413" s="137"/>
      <c r="U413" s="137"/>
    </row>
    <row r="414" spans="10:21" ht="15.5" x14ac:dyDescent="0.35">
      <c r="J414" s="9"/>
      <c r="K414" s="5"/>
      <c r="L414" s="5"/>
      <c r="M414" s="5"/>
      <c r="S414" s="137"/>
      <c r="T414" s="137"/>
      <c r="U414" s="137"/>
    </row>
    <row r="415" spans="10:21" ht="15.5" x14ac:dyDescent="0.35">
      <c r="J415" s="9"/>
      <c r="K415" s="5"/>
      <c r="L415" s="5"/>
      <c r="M415" s="5"/>
      <c r="S415" s="137"/>
      <c r="T415" s="137"/>
      <c r="U415" s="137"/>
    </row>
    <row r="416" spans="10:21" ht="15.5" x14ac:dyDescent="0.35">
      <c r="J416" s="9"/>
      <c r="K416" s="5"/>
      <c r="L416" s="5"/>
      <c r="M416" s="5"/>
      <c r="S416" s="137"/>
      <c r="T416" s="137"/>
      <c r="U416" s="137"/>
    </row>
    <row r="417" spans="10:21" ht="15.5" x14ac:dyDescent="0.35">
      <c r="J417" s="9"/>
      <c r="K417" s="5"/>
      <c r="L417" s="5"/>
      <c r="M417" s="5"/>
      <c r="S417" s="137"/>
      <c r="T417" s="137"/>
      <c r="U417" s="137"/>
    </row>
    <row r="418" spans="10:21" ht="15.5" x14ac:dyDescent="0.35">
      <c r="J418" s="9"/>
      <c r="K418" s="5"/>
      <c r="L418" s="5"/>
      <c r="M418" s="5"/>
      <c r="S418" s="137"/>
      <c r="T418" s="137"/>
      <c r="U418" s="137"/>
    </row>
    <row r="419" spans="10:21" ht="15.5" x14ac:dyDescent="0.35">
      <c r="J419" s="9"/>
      <c r="K419" s="5"/>
      <c r="L419" s="5"/>
      <c r="M419" s="5"/>
      <c r="S419" s="137"/>
      <c r="T419" s="137"/>
      <c r="U419" s="137"/>
    </row>
    <row r="420" spans="10:21" ht="15.5" x14ac:dyDescent="0.35">
      <c r="J420" s="9"/>
      <c r="K420" s="5"/>
      <c r="L420" s="5"/>
      <c r="M420" s="5"/>
      <c r="S420" s="137"/>
      <c r="T420" s="137"/>
      <c r="U420" s="137"/>
    </row>
    <row r="421" spans="10:21" ht="15.5" x14ac:dyDescent="0.35">
      <c r="J421" s="9"/>
      <c r="K421" s="5"/>
      <c r="L421" s="5"/>
      <c r="M421" s="5"/>
      <c r="S421" s="137"/>
      <c r="T421" s="137"/>
      <c r="U421" s="137"/>
    </row>
    <row r="422" spans="10:21" ht="15.5" x14ac:dyDescent="0.35">
      <c r="J422" s="9"/>
      <c r="K422" s="5"/>
      <c r="L422" s="5"/>
      <c r="M422" s="5"/>
      <c r="S422" s="137"/>
      <c r="T422" s="137"/>
      <c r="U422" s="137"/>
    </row>
    <row r="423" spans="10:21" ht="15.5" x14ac:dyDescent="0.35">
      <c r="J423" s="9"/>
      <c r="K423" s="5"/>
      <c r="L423" s="5"/>
      <c r="M423" s="5"/>
      <c r="S423" s="137"/>
      <c r="T423" s="137"/>
      <c r="U423" s="137"/>
    </row>
    <row r="424" spans="10:21" ht="15.5" x14ac:dyDescent="0.35">
      <c r="J424" s="9"/>
      <c r="K424" s="5"/>
      <c r="L424" s="5"/>
      <c r="M424" s="5"/>
      <c r="S424" s="137"/>
      <c r="T424" s="137"/>
      <c r="U424" s="137"/>
    </row>
    <row r="425" spans="10:21" ht="15.5" x14ac:dyDescent="0.35">
      <c r="J425" s="9"/>
      <c r="K425" s="5"/>
      <c r="L425" s="5"/>
      <c r="M425" s="5"/>
      <c r="S425" s="137"/>
      <c r="T425" s="137"/>
      <c r="U425" s="137"/>
    </row>
    <row r="426" spans="10:21" ht="15.5" x14ac:dyDescent="0.35">
      <c r="J426" s="9"/>
      <c r="K426" s="5"/>
      <c r="L426" s="5"/>
      <c r="M426" s="5"/>
      <c r="S426" s="137"/>
      <c r="T426" s="137"/>
      <c r="U426" s="137"/>
    </row>
    <row r="427" spans="10:21" ht="15.5" x14ac:dyDescent="0.35">
      <c r="J427" s="9"/>
      <c r="K427" s="5"/>
      <c r="L427" s="5"/>
      <c r="M427" s="5"/>
      <c r="S427" s="137"/>
      <c r="T427" s="137"/>
      <c r="U427" s="137"/>
    </row>
    <row r="428" spans="10:21" ht="15.5" x14ac:dyDescent="0.35">
      <c r="J428" s="9"/>
      <c r="K428" s="5"/>
      <c r="L428" s="5"/>
      <c r="M428" s="5"/>
      <c r="S428" s="137"/>
      <c r="T428" s="137"/>
      <c r="U428" s="137"/>
    </row>
    <row r="429" spans="10:21" ht="15.5" x14ac:dyDescent="0.35">
      <c r="J429" s="9"/>
      <c r="K429" s="5"/>
      <c r="L429" s="5"/>
      <c r="M429" s="5"/>
      <c r="S429" s="137"/>
      <c r="T429" s="137"/>
      <c r="U429" s="137"/>
    </row>
    <row r="430" spans="10:21" ht="15.5" x14ac:dyDescent="0.35">
      <c r="J430" s="9"/>
      <c r="K430" s="5"/>
      <c r="L430" s="5"/>
      <c r="M430" s="5"/>
      <c r="S430" s="137"/>
      <c r="T430" s="137"/>
      <c r="U430" s="137"/>
    </row>
    <row r="431" spans="10:21" ht="15.5" x14ac:dyDescent="0.35">
      <c r="J431" s="9"/>
      <c r="K431" s="5"/>
      <c r="L431" s="5"/>
      <c r="M431" s="5"/>
      <c r="S431" s="137"/>
      <c r="T431" s="137"/>
      <c r="U431" s="137"/>
    </row>
    <row r="432" spans="10:21" ht="15.5" x14ac:dyDescent="0.35">
      <c r="J432" s="9"/>
      <c r="K432" s="5"/>
      <c r="L432" s="5"/>
      <c r="M432" s="5"/>
      <c r="S432" s="137"/>
      <c r="T432" s="137"/>
      <c r="U432" s="137"/>
    </row>
    <row r="433" spans="10:21" ht="15.5" x14ac:dyDescent="0.35">
      <c r="J433" s="9"/>
      <c r="K433" s="5"/>
      <c r="L433" s="5"/>
      <c r="M433" s="5"/>
      <c r="S433" s="137"/>
      <c r="T433" s="137"/>
      <c r="U433" s="137"/>
    </row>
    <row r="434" spans="10:21" ht="15.5" x14ac:dyDescent="0.35">
      <c r="J434" s="9"/>
      <c r="K434" s="5"/>
      <c r="L434" s="5"/>
      <c r="M434" s="5"/>
      <c r="S434" s="137"/>
      <c r="T434" s="137"/>
      <c r="U434" s="137"/>
    </row>
    <row r="435" spans="10:21" ht="15.5" x14ac:dyDescent="0.35">
      <c r="J435" s="9"/>
      <c r="K435" s="5"/>
      <c r="L435" s="5"/>
      <c r="M435" s="5"/>
      <c r="S435" s="137"/>
      <c r="T435" s="137"/>
      <c r="U435" s="137"/>
    </row>
    <row r="436" spans="10:21" ht="15.5" x14ac:dyDescent="0.35">
      <c r="J436" s="9"/>
      <c r="K436" s="5"/>
      <c r="L436" s="5"/>
      <c r="M436" s="5"/>
      <c r="S436" s="137"/>
      <c r="T436" s="137"/>
      <c r="U436" s="137"/>
    </row>
    <row r="437" spans="10:21" ht="15.5" x14ac:dyDescent="0.35">
      <c r="J437" s="9"/>
      <c r="K437" s="5"/>
      <c r="L437" s="5"/>
      <c r="M437" s="5"/>
      <c r="S437" s="137"/>
      <c r="T437" s="137"/>
      <c r="U437" s="137"/>
    </row>
    <row r="438" spans="10:21" ht="15.5" x14ac:dyDescent="0.35">
      <c r="J438" s="9"/>
      <c r="K438" s="5"/>
      <c r="L438" s="5"/>
      <c r="M438" s="5"/>
      <c r="S438" s="137"/>
      <c r="T438" s="137"/>
      <c r="U438" s="137"/>
    </row>
    <row r="439" spans="10:21" ht="15.5" x14ac:dyDescent="0.35">
      <c r="J439" s="9"/>
      <c r="K439" s="5"/>
      <c r="L439" s="5"/>
      <c r="M439" s="5"/>
      <c r="S439" s="137"/>
      <c r="T439" s="137"/>
      <c r="U439" s="137"/>
    </row>
    <row r="440" spans="10:21" ht="15.5" x14ac:dyDescent="0.35">
      <c r="J440" s="9"/>
      <c r="K440" s="5"/>
      <c r="L440" s="5"/>
      <c r="M440" s="5"/>
      <c r="S440" s="137"/>
      <c r="T440" s="137"/>
      <c r="U440" s="137"/>
    </row>
    <row r="441" spans="10:21" ht="15.5" x14ac:dyDescent="0.35">
      <c r="J441" s="9"/>
      <c r="K441" s="5"/>
      <c r="L441" s="5"/>
      <c r="M441" s="5"/>
      <c r="S441" s="137"/>
      <c r="T441" s="137"/>
      <c r="U441" s="137"/>
    </row>
    <row r="442" spans="10:21" ht="15.5" x14ac:dyDescent="0.35">
      <c r="J442" s="9"/>
      <c r="K442" s="5"/>
      <c r="L442" s="5"/>
      <c r="M442" s="5"/>
      <c r="S442" s="137"/>
      <c r="T442" s="137"/>
      <c r="U442" s="137"/>
    </row>
    <row r="443" spans="10:21" ht="15.5" x14ac:dyDescent="0.35">
      <c r="J443" s="9"/>
      <c r="K443" s="5"/>
      <c r="L443" s="5"/>
      <c r="M443" s="5"/>
      <c r="S443" s="137"/>
      <c r="T443" s="137"/>
      <c r="U443" s="137"/>
    </row>
    <row r="444" spans="10:21" ht="15.5" x14ac:dyDescent="0.35">
      <c r="J444" s="9"/>
      <c r="K444" s="5"/>
      <c r="L444" s="5"/>
      <c r="M444" s="5"/>
      <c r="S444" s="137"/>
      <c r="T444" s="137"/>
      <c r="U444" s="137"/>
    </row>
    <row r="445" spans="10:21" ht="15.5" x14ac:dyDescent="0.35">
      <c r="J445" s="9"/>
      <c r="K445" s="5"/>
      <c r="L445" s="5"/>
      <c r="M445" s="5"/>
      <c r="S445" s="137"/>
      <c r="T445" s="137"/>
      <c r="U445" s="137"/>
    </row>
    <row r="446" spans="10:21" ht="15.5" x14ac:dyDescent="0.35">
      <c r="J446" s="9"/>
      <c r="K446" s="5"/>
      <c r="L446" s="5"/>
      <c r="M446" s="5"/>
      <c r="S446" s="137"/>
      <c r="T446" s="137"/>
      <c r="U446" s="137"/>
    </row>
    <row r="447" spans="10:21" ht="15.5" x14ac:dyDescent="0.35">
      <c r="J447" s="9"/>
      <c r="K447" s="5"/>
      <c r="L447" s="5"/>
      <c r="M447" s="5"/>
      <c r="S447" s="137"/>
      <c r="T447" s="137"/>
      <c r="U447" s="137"/>
    </row>
    <row r="448" spans="10:21" ht="15.5" x14ac:dyDescent="0.35">
      <c r="J448" s="9"/>
      <c r="K448" s="5"/>
      <c r="L448" s="5"/>
      <c r="M448" s="5"/>
      <c r="S448" s="137"/>
      <c r="T448" s="137"/>
      <c r="U448" s="137"/>
    </row>
    <row r="449" spans="10:21" ht="15.5" x14ac:dyDescent="0.35">
      <c r="J449" s="9"/>
      <c r="K449" s="5"/>
      <c r="L449" s="5"/>
      <c r="M449" s="5"/>
      <c r="S449" s="137"/>
      <c r="T449" s="137"/>
      <c r="U449" s="137"/>
    </row>
    <row r="450" spans="10:21" ht="15.5" x14ac:dyDescent="0.35">
      <c r="J450" s="9"/>
      <c r="K450" s="5"/>
      <c r="L450" s="5"/>
      <c r="M450" s="5"/>
      <c r="S450" s="137"/>
      <c r="T450" s="137"/>
      <c r="U450" s="137"/>
    </row>
    <row r="451" spans="10:21" ht="15.5" x14ac:dyDescent="0.35">
      <c r="J451" s="9"/>
      <c r="K451" s="5"/>
      <c r="L451" s="5"/>
      <c r="M451" s="5"/>
      <c r="S451" s="137"/>
      <c r="T451" s="137"/>
      <c r="U451" s="137"/>
    </row>
    <row r="452" spans="10:21" ht="15.5" x14ac:dyDescent="0.35">
      <c r="J452" s="9"/>
      <c r="K452" s="5"/>
      <c r="L452" s="5"/>
      <c r="M452" s="5"/>
      <c r="S452" s="137"/>
      <c r="T452" s="137"/>
      <c r="U452" s="137"/>
    </row>
    <row r="453" spans="10:21" ht="15.5" x14ac:dyDescent="0.35">
      <c r="J453" s="9"/>
      <c r="K453" s="5"/>
      <c r="L453" s="5"/>
      <c r="M453" s="5"/>
      <c r="S453" s="137"/>
      <c r="T453" s="137"/>
      <c r="U453" s="137"/>
    </row>
    <row r="454" spans="10:21" ht="15.5" x14ac:dyDescent="0.35">
      <c r="J454" s="9"/>
      <c r="K454" s="5"/>
      <c r="L454" s="5"/>
      <c r="M454" s="5"/>
      <c r="S454" s="137"/>
      <c r="T454" s="137"/>
      <c r="U454" s="137"/>
    </row>
    <row r="455" spans="10:21" ht="15.5" x14ac:dyDescent="0.35">
      <c r="J455" s="9"/>
      <c r="K455" s="5"/>
      <c r="L455" s="5"/>
      <c r="M455" s="5"/>
      <c r="S455" s="137"/>
      <c r="T455" s="137"/>
      <c r="U455" s="137"/>
    </row>
    <row r="456" spans="10:21" ht="15.5" x14ac:dyDescent="0.35">
      <c r="J456" s="9"/>
      <c r="K456" s="5"/>
      <c r="L456" s="5"/>
      <c r="M456" s="5"/>
      <c r="S456" s="137"/>
      <c r="T456" s="137"/>
      <c r="U456" s="137"/>
    </row>
    <row r="457" spans="10:21" ht="15.5" x14ac:dyDescent="0.35">
      <c r="J457" s="9"/>
      <c r="K457" s="5"/>
      <c r="L457" s="5"/>
      <c r="M457" s="5"/>
      <c r="S457" s="137"/>
      <c r="T457" s="137"/>
      <c r="U457" s="137"/>
    </row>
    <row r="458" spans="10:21" ht="15.5" x14ac:dyDescent="0.35">
      <c r="J458" s="9"/>
      <c r="K458" s="5"/>
      <c r="L458" s="5"/>
      <c r="M458" s="5"/>
      <c r="S458" s="137"/>
      <c r="T458" s="137"/>
      <c r="U458" s="137"/>
    </row>
    <row r="459" spans="10:21" ht="15.5" x14ac:dyDescent="0.35">
      <c r="J459" s="9"/>
      <c r="K459" s="5"/>
      <c r="L459" s="5"/>
      <c r="M459" s="5"/>
      <c r="S459" s="137"/>
      <c r="T459" s="137"/>
      <c r="U459" s="137"/>
    </row>
    <row r="460" spans="10:21" ht="15.5" x14ac:dyDescent="0.35">
      <c r="J460" s="9"/>
      <c r="K460" s="5"/>
      <c r="L460" s="5"/>
      <c r="M460" s="5"/>
      <c r="S460" s="137"/>
      <c r="T460" s="137"/>
      <c r="U460" s="137"/>
    </row>
    <row r="461" spans="10:21" ht="15.5" x14ac:dyDescent="0.35">
      <c r="J461" s="9"/>
      <c r="K461" s="5"/>
      <c r="L461" s="5"/>
      <c r="M461" s="5"/>
      <c r="S461" s="137"/>
      <c r="T461" s="137"/>
      <c r="U461" s="137"/>
    </row>
    <row r="462" spans="10:21" ht="15.5" x14ac:dyDescent="0.35">
      <c r="J462" s="9"/>
      <c r="K462" s="5"/>
      <c r="L462" s="5"/>
      <c r="M462" s="5"/>
      <c r="S462" s="137"/>
      <c r="T462" s="137"/>
      <c r="U462" s="137"/>
    </row>
    <row r="463" spans="10:21" ht="15.5" x14ac:dyDescent="0.35">
      <c r="J463" s="9"/>
      <c r="K463" s="5"/>
      <c r="L463" s="5"/>
      <c r="M463" s="5"/>
      <c r="S463" s="137"/>
      <c r="T463" s="137"/>
      <c r="U463" s="137"/>
    </row>
    <row r="464" spans="10:21" ht="15.5" x14ac:dyDescent="0.35">
      <c r="J464" s="9"/>
      <c r="K464" s="5"/>
      <c r="L464" s="5"/>
      <c r="M464" s="5"/>
      <c r="S464" s="137"/>
      <c r="T464" s="137"/>
      <c r="U464" s="137"/>
    </row>
    <row r="465" spans="10:21" ht="15.5" x14ac:dyDescent="0.35">
      <c r="J465" s="9"/>
      <c r="K465" s="5"/>
      <c r="L465" s="5"/>
      <c r="M465" s="5"/>
      <c r="S465" s="137"/>
      <c r="T465" s="137"/>
      <c r="U465" s="137"/>
    </row>
    <row r="466" spans="10:21" ht="15.5" x14ac:dyDescent="0.35">
      <c r="J466" s="9"/>
      <c r="K466" s="5"/>
      <c r="L466" s="5"/>
      <c r="M466" s="5"/>
      <c r="S466" s="137"/>
      <c r="T466" s="137"/>
      <c r="U466" s="137"/>
    </row>
    <row r="467" spans="10:21" ht="15.5" x14ac:dyDescent="0.35">
      <c r="J467" s="9"/>
      <c r="K467" s="5"/>
      <c r="L467" s="5"/>
      <c r="M467" s="5"/>
      <c r="S467" s="137"/>
      <c r="T467" s="137"/>
      <c r="U467" s="137"/>
    </row>
    <row r="468" spans="10:21" ht="15.5" x14ac:dyDescent="0.35">
      <c r="J468" s="9"/>
      <c r="K468" s="5"/>
      <c r="L468" s="5"/>
      <c r="M468" s="5"/>
      <c r="S468" s="137"/>
      <c r="T468" s="137"/>
      <c r="U468" s="137"/>
    </row>
    <row r="469" spans="10:21" ht="15.5" x14ac:dyDescent="0.35">
      <c r="J469" s="9"/>
      <c r="K469" s="5"/>
      <c r="L469" s="5"/>
      <c r="M469" s="5"/>
      <c r="S469" s="137"/>
      <c r="T469" s="137"/>
      <c r="U469" s="137"/>
    </row>
    <row r="470" spans="10:21" ht="15.5" x14ac:dyDescent="0.35">
      <c r="J470" s="9"/>
      <c r="K470" s="5"/>
      <c r="L470" s="5"/>
      <c r="M470" s="5"/>
      <c r="S470" s="137"/>
      <c r="T470" s="137"/>
      <c r="U470" s="137"/>
    </row>
    <row r="471" spans="10:21" ht="15.5" x14ac:dyDescent="0.35">
      <c r="J471" s="9"/>
      <c r="K471" s="5"/>
      <c r="L471" s="5"/>
      <c r="M471" s="5"/>
      <c r="S471" s="137"/>
      <c r="T471" s="137"/>
      <c r="U471" s="137"/>
    </row>
    <row r="472" spans="10:21" ht="15.5" x14ac:dyDescent="0.35">
      <c r="J472" s="9"/>
      <c r="K472" s="5"/>
      <c r="L472" s="5"/>
      <c r="M472" s="5"/>
      <c r="S472" s="137"/>
      <c r="T472" s="137"/>
      <c r="U472" s="137"/>
    </row>
    <row r="473" spans="10:21" ht="15.5" x14ac:dyDescent="0.35">
      <c r="J473" s="9"/>
      <c r="K473" s="5"/>
      <c r="L473" s="5"/>
      <c r="M473" s="5"/>
      <c r="S473" s="137"/>
      <c r="T473" s="137"/>
      <c r="U473" s="137"/>
    </row>
    <row r="474" spans="10:21" ht="15.5" x14ac:dyDescent="0.35">
      <c r="J474" s="9"/>
      <c r="K474" s="5"/>
      <c r="L474" s="5"/>
      <c r="M474" s="5"/>
      <c r="S474" s="137"/>
      <c r="T474" s="137"/>
      <c r="U474" s="137"/>
    </row>
    <row r="475" spans="10:21" ht="15.5" x14ac:dyDescent="0.35">
      <c r="J475" s="9"/>
      <c r="K475" s="5"/>
      <c r="L475" s="5"/>
      <c r="M475" s="5"/>
      <c r="S475" s="137"/>
      <c r="T475" s="137"/>
      <c r="U475" s="137"/>
    </row>
    <row r="476" spans="10:21" ht="15.5" x14ac:dyDescent="0.35">
      <c r="J476" s="9"/>
      <c r="K476" s="5"/>
      <c r="L476" s="5"/>
      <c r="M476" s="5"/>
      <c r="S476" s="137"/>
      <c r="T476" s="137"/>
      <c r="U476" s="137"/>
    </row>
    <row r="477" spans="10:21" ht="15.5" x14ac:dyDescent="0.35">
      <c r="J477" s="9"/>
      <c r="K477" s="5"/>
      <c r="L477" s="5"/>
      <c r="M477" s="5"/>
      <c r="S477" s="137"/>
      <c r="T477" s="137"/>
      <c r="U477" s="137"/>
    </row>
    <row r="478" spans="10:21" ht="15.5" x14ac:dyDescent="0.35">
      <c r="J478" s="9"/>
      <c r="K478" s="5"/>
      <c r="L478" s="5"/>
      <c r="M478" s="5"/>
      <c r="S478" s="137"/>
      <c r="T478" s="137"/>
      <c r="U478" s="137"/>
    </row>
    <row r="479" spans="10:21" ht="15.5" x14ac:dyDescent="0.35">
      <c r="J479" s="9"/>
      <c r="K479" s="5"/>
      <c r="L479" s="5"/>
      <c r="M479" s="5"/>
      <c r="S479" s="137"/>
      <c r="T479" s="137"/>
      <c r="U479" s="137"/>
    </row>
    <row r="480" spans="10:21" ht="15.5" x14ac:dyDescent="0.35">
      <c r="J480" s="9"/>
      <c r="K480" s="5"/>
      <c r="L480" s="5"/>
      <c r="M480" s="5"/>
      <c r="S480" s="137"/>
      <c r="T480" s="137"/>
      <c r="U480" s="137"/>
    </row>
    <row r="481" spans="10:21" ht="15.5" x14ac:dyDescent="0.35">
      <c r="J481" s="9"/>
      <c r="K481" s="5"/>
      <c r="L481" s="5"/>
      <c r="M481" s="5"/>
      <c r="S481" s="137"/>
      <c r="T481" s="137"/>
      <c r="U481" s="137"/>
    </row>
    <row r="482" spans="10:21" ht="15.5" x14ac:dyDescent="0.35">
      <c r="J482" s="9"/>
      <c r="K482" s="5"/>
      <c r="L482" s="5"/>
      <c r="M482" s="5"/>
      <c r="S482" s="137"/>
      <c r="T482" s="137"/>
      <c r="U482" s="137"/>
    </row>
    <row r="483" spans="10:21" ht="15.5" x14ac:dyDescent="0.35">
      <c r="J483" s="9"/>
      <c r="K483" s="5"/>
      <c r="L483" s="5"/>
      <c r="M483" s="5"/>
      <c r="S483" s="137"/>
      <c r="T483" s="137"/>
      <c r="U483" s="137"/>
    </row>
    <row r="484" spans="10:21" ht="15.5" x14ac:dyDescent="0.35">
      <c r="J484" s="9"/>
      <c r="K484" s="5"/>
      <c r="L484" s="5"/>
      <c r="M484" s="5"/>
      <c r="S484" s="137"/>
      <c r="T484" s="137"/>
      <c r="U484" s="137"/>
    </row>
    <row r="485" spans="10:21" ht="15.5" x14ac:dyDescent="0.35">
      <c r="J485" s="9"/>
      <c r="K485" s="5"/>
      <c r="L485" s="5"/>
      <c r="M485" s="5"/>
      <c r="S485" s="137"/>
      <c r="T485" s="137"/>
      <c r="U485" s="137"/>
    </row>
    <row r="486" spans="10:21" ht="15.5" x14ac:dyDescent="0.35">
      <c r="J486" s="9"/>
      <c r="K486" s="5"/>
      <c r="L486" s="5"/>
      <c r="M486" s="5"/>
      <c r="S486" s="137"/>
      <c r="T486" s="137"/>
      <c r="U486" s="137"/>
    </row>
    <row r="487" spans="10:21" ht="15.5" x14ac:dyDescent="0.35">
      <c r="J487" s="9"/>
      <c r="K487" s="5"/>
      <c r="L487" s="5"/>
      <c r="M487" s="5"/>
      <c r="S487" s="137"/>
      <c r="T487" s="137"/>
      <c r="U487" s="137"/>
    </row>
    <row r="488" spans="10:21" ht="15.5" x14ac:dyDescent="0.35">
      <c r="J488" s="9"/>
      <c r="K488" s="5"/>
      <c r="L488" s="5"/>
      <c r="M488" s="5"/>
      <c r="S488" s="137"/>
      <c r="T488" s="137"/>
      <c r="U488" s="137"/>
    </row>
    <row r="489" spans="10:21" ht="15.5" x14ac:dyDescent="0.35">
      <c r="J489" s="9"/>
      <c r="K489" s="5"/>
      <c r="L489" s="5"/>
      <c r="M489" s="5"/>
      <c r="S489" s="137"/>
      <c r="T489" s="137"/>
      <c r="U489" s="137"/>
    </row>
    <row r="490" spans="10:21" ht="15.5" x14ac:dyDescent="0.35">
      <c r="J490" s="9"/>
      <c r="K490" s="5"/>
      <c r="L490" s="5"/>
      <c r="M490" s="5"/>
      <c r="S490" s="137"/>
      <c r="T490" s="137"/>
      <c r="U490" s="137"/>
    </row>
    <row r="491" spans="10:21" ht="15.5" x14ac:dyDescent="0.35">
      <c r="J491" s="9"/>
      <c r="K491" s="5"/>
      <c r="L491" s="5"/>
      <c r="M491" s="5"/>
      <c r="S491" s="137"/>
      <c r="T491" s="137"/>
      <c r="U491" s="137"/>
    </row>
    <row r="492" spans="10:21" ht="15.5" x14ac:dyDescent="0.35">
      <c r="J492" s="9"/>
      <c r="K492" s="5"/>
      <c r="L492" s="5"/>
      <c r="M492" s="5"/>
      <c r="S492" s="137"/>
      <c r="T492" s="137"/>
      <c r="U492" s="137"/>
    </row>
    <row r="493" spans="10:21" ht="15.5" x14ac:dyDescent="0.35">
      <c r="J493" s="9"/>
      <c r="K493" s="5"/>
      <c r="L493" s="5"/>
      <c r="M493" s="5"/>
      <c r="S493" s="137"/>
      <c r="T493" s="137"/>
      <c r="U493" s="137"/>
    </row>
    <row r="494" spans="10:21" ht="15.5" x14ac:dyDescent="0.35">
      <c r="J494" s="9"/>
      <c r="K494" s="5"/>
      <c r="L494" s="5"/>
      <c r="M494" s="5"/>
      <c r="S494" s="137"/>
      <c r="T494" s="137"/>
      <c r="U494" s="137"/>
    </row>
    <row r="495" spans="10:21" ht="15.5" x14ac:dyDescent="0.35">
      <c r="J495" s="9"/>
      <c r="K495" s="5"/>
      <c r="L495" s="5"/>
      <c r="M495" s="5"/>
      <c r="S495" s="137"/>
      <c r="T495" s="137"/>
      <c r="U495" s="137"/>
    </row>
    <row r="496" spans="10:21" ht="15.5" x14ac:dyDescent="0.35">
      <c r="J496" s="9"/>
      <c r="K496" s="5"/>
      <c r="L496" s="5"/>
      <c r="M496" s="5"/>
      <c r="S496" s="137"/>
      <c r="T496" s="137"/>
      <c r="U496" s="137"/>
    </row>
    <row r="497" spans="10:21" ht="15.5" x14ac:dyDescent="0.35">
      <c r="J497" s="9"/>
      <c r="K497" s="5"/>
      <c r="L497" s="5"/>
      <c r="M497" s="5"/>
      <c r="S497" s="137"/>
      <c r="T497" s="137"/>
      <c r="U497" s="137"/>
    </row>
    <row r="498" spans="10:21" ht="15.5" x14ac:dyDescent="0.35">
      <c r="J498" s="9"/>
      <c r="K498" s="5"/>
      <c r="L498" s="5"/>
      <c r="M498" s="5"/>
      <c r="S498" s="137"/>
      <c r="T498" s="137"/>
      <c r="U498" s="137"/>
    </row>
    <row r="499" spans="10:21" ht="15.5" x14ac:dyDescent="0.35">
      <c r="J499" s="9"/>
      <c r="K499" s="5"/>
      <c r="L499" s="5"/>
      <c r="M499" s="5"/>
      <c r="S499" s="137"/>
      <c r="T499" s="137"/>
      <c r="U499" s="137"/>
    </row>
    <row r="500" spans="10:21" ht="15.5" x14ac:dyDescent="0.35">
      <c r="J500" s="9"/>
      <c r="K500" s="5"/>
      <c r="L500" s="5"/>
      <c r="M500" s="5"/>
      <c r="S500" s="137"/>
      <c r="T500" s="137"/>
      <c r="U500" s="137"/>
    </row>
    <row r="501" spans="10:21" ht="15.5" x14ac:dyDescent="0.35">
      <c r="J501" s="9"/>
      <c r="K501" s="5"/>
      <c r="L501" s="5"/>
      <c r="M501" s="5"/>
      <c r="S501" s="137"/>
      <c r="T501" s="137"/>
      <c r="U501" s="137"/>
    </row>
    <row r="502" spans="10:21" ht="15.5" x14ac:dyDescent="0.35">
      <c r="J502" s="9"/>
      <c r="K502" s="5"/>
      <c r="L502" s="5"/>
      <c r="M502" s="5"/>
      <c r="S502" s="137"/>
      <c r="T502" s="137"/>
      <c r="U502" s="137"/>
    </row>
    <row r="503" spans="10:21" ht="15.5" x14ac:dyDescent="0.35">
      <c r="J503" s="9"/>
      <c r="K503" s="5"/>
      <c r="L503" s="5"/>
      <c r="M503" s="5"/>
      <c r="S503" s="137"/>
      <c r="T503" s="137"/>
      <c r="U503" s="137"/>
    </row>
    <row r="504" spans="10:21" ht="15.5" x14ac:dyDescent="0.35">
      <c r="J504" s="9"/>
      <c r="K504" s="5"/>
      <c r="L504" s="5"/>
      <c r="M504" s="5"/>
      <c r="S504" s="137"/>
      <c r="T504" s="137"/>
      <c r="U504" s="137"/>
    </row>
    <row r="505" spans="10:21" ht="15.5" x14ac:dyDescent="0.35">
      <c r="J505" s="9"/>
      <c r="K505" s="5"/>
      <c r="L505" s="5"/>
      <c r="M505" s="5"/>
      <c r="S505" s="137"/>
      <c r="T505" s="137"/>
      <c r="U505" s="137"/>
    </row>
    <row r="506" spans="10:21" ht="15.5" x14ac:dyDescent="0.35">
      <c r="J506" s="9"/>
      <c r="K506" s="5"/>
      <c r="L506" s="5"/>
      <c r="M506" s="5"/>
      <c r="S506" s="137"/>
      <c r="T506" s="137"/>
      <c r="U506" s="137"/>
    </row>
    <row r="507" spans="10:21" ht="15.5" x14ac:dyDescent="0.35">
      <c r="J507" s="9"/>
      <c r="K507" s="5"/>
      <c r="L507" s="5"/>
      <c r="M507" s="5"/>
      <c r="S507" s="137"/>
      <c r="T507" s="137"/>
      <c r="U507" s="137"/>
    </row>
    <row r="508" spans="10:21" ht="15.5" x14ac:dyDescent="0.35">
      <c r="J508" s="9"/>
      <c r="K508" s="5"/>
      <c r="L508" s="5"/>
      <c r="M508" s="5"/>
      <c r="S508" s="137"/>
      <c r="T508" s="137"/>
      <c r="U508" s="137"/>
    </row>
    <row r="509" spans="10:21" ht="15.5" x14ac:dyDescent="0.35">
      <c r="J509" s="9"/>
      <c r="K509" s="5"/>
      <c r="L509" s="5"/>
      <c r="M509" s="5"/>
      <c r="S509" s="137"/>
      <c r="T509" s="137"/>
      <c r="U509" s="137"/>
    </row>
    <row r="510" spans="10:21" ht="15.5" x14ac:dyDescent="0.35">
      <c r="J510" s="9"/>
      <c r="K510" s="5"/>
      <c r="L510" s="5"/>
      <c r="M510" s="5"/>
      <c r="S510" s="137"/>
      <c r="T510" s="137"/>
      <c r="U510" s="137"/>
    </row>
    <row r="511" spans="10:21" ht="15.5" x14ac:dyDescent="0.35">
      <c r="J511" s="9"/>
      <c r="K511" s="5"/>
      <c r="L511" s="5"/>
      <c r="M511" s="5"/>
      <c r="S511" s="137"/>
      <c r="T511" s="137"/>
      <c r="U511" s="137"/>
    </row>
    <row r="512" spans="10:21" ht="15.5" x14ac:dyDescent="0.35">
      <c r="J512" s="9"/>
      <c r="K512" s="5"/>
      <c r="L512" s="5"/>
      <c r="M512" s="5"/>
      <c r="S512" s="137"/>
      <c r="T512" s="137"/>
      <c r="U512" s="137"/>
    </row>
    <row r="513" spans="10:21" ht="15.5" x14ac:dyDescent="0.35">
      <c r="J513" s="9"/>
      <c r="K513" s="5"/>
      <c r="L513" s="5"/>
      <c r="M513" s="5"/>
      <c r="S513" s="137"/>
      <c r="T513" s="137"/>
      <c r="U513" s="137"/>
    </row>
    <row r="514" spans="10:21" ht="15.5" x14ac:dyDescent="0.35">
      <c r="J514" s="9"/>
      <c r="K514" s="5"/>
      <c r="L514" s="5"/>
      <c r="M514" s="5"/>
      <c r="S514" s="137"/>
      <c r="T514" s="137"/>
      <c r="U514" s="137"/>
    </row>
    <row r="515" spans="10:21" ht="15.5" x14ac:dyDescent="0.35">
      <c r="J515" s="9"/>
      <c r="K515" s="5"/>
      <c r="L515" s="5"/>
      <c r="M515" s="5"/>
      <c r="S515" s="137"/>
      <c r="T515" s="137"/>
      <c r="U515" s="137"/>
    </row>
    <row r="516" spans="10:21" ht="15.5" x14ac:dyDescent="0.35">
      <c r="J516" s="9"/>
      <c r="K516" s="5"/>
      <c r="L516" s="5"/>
      <c r="M516" s="5"/>
      <c r="S516" s="137"/>
      <c r="T516" s="137"/>
      <c r="U516" s="137"/>
    </row>
    <row r="517" spans="10:21" ht="15.5" x14ac:dyDescent="0.35">
      <c r="J517" s="9"/>
      <c r="K517" s="5"/>
      <c r="L517" s="5"/>
      <c r="M517" s="5"/>
      <c r="S517" s="137"/>
      <c r="T517" s="137"/>
      <c r="U517" s="137"/>
    </row>
    <row r="518" spans="10:21" ht="15.5" x14ac:dyDescent="0.35">
      <c r="J518" s="9"/>
      <c r="K518" s="5"/>
      <c r="L518" s="5"/>
      <c r="M518" s="5"/>
      <c r="S518" s="137"/>
      <c r="T518" s="137"/>
      <c r="U518" s="137"/>
    </row>
    <row r="519" spans="10:21" ht="15.5" x14ac:dyDescent="0.35">
      <c r="J519" s="9"/>
      <c r="K519" s="5"/>
      <c r="L519" s="5"/>
      <c r="M519" s="5"/>
      <c r="S519" s="137"/>
      <c r="T519" s="137"/>
      <c r="U519" s="137"/>
    </row>
    <row r="520" spans="10:21" ht="15.5" x14ac:dyDescent="0.35">
      <c r="J520" s="9"/>
      <c r="K520" s="5"/>
      <c r="L520" s="5"/>
      <c r="M520" s="5"/>
      <c r="S520" s="137"/>
      <c r="T520" s="137"/>
      <c r="U520" s="137"/>
    </row>
    <row r="521" spans="10:21" ht="15.5" x14ac:dyDescent="0.35">
      <c r="J521" s="9"/>
      <c r="K521" s="5"/>
      <c r="L521" s="5"/>
      <c r="M521" s="5"/>
      <c r="S521" s="137"/>
      <c r="T521" s="137"/>
      <c r="U521" s="137"/>
    </row>
    <row r="522" spans="10:21" ht="15.5" x14ac:dyDescent="0.35">
      <c r="J522" s="9"/>
      <c r="K522" s="5"/>
      <c r="L522" s="5"/>
      <c r="M522" s="5"/>
      <c r="S522" s="137"/>
      <c r="T522" s="137"/>
      <c r="U522" s="137"/>
    </row>
    <row r="523" spans="10:21" ht="15.5" x14ac:dyDescent="0.35">
      <c r="J523" s="9"/>
      <c r="K523" s="5"/>
      <c r="L523" s="5"/>
      <c r="M523" s="5"/>
      <c r="S523" s="137"/>
      <c r="T523" s="137"/>
      <c r="U523" s="137"/>
    </row>
    <row r="524" spans="10:21" ht="15.5" x14ac:dyDescent="0.35">
      <c r="J524" s="9"/>
      <c r="K524" s="5"/>
      <c r="L524" s="5"/>
      <c r="M524" s="5"/>
      <c r="S524" s="137"/>
      <c r="T524" s="137"/>
      <c r="U524" s="137"/>
    </row>
    <row r="525" spans="10:21" ht="15.5" x14ac:dyDescent="0.35">
      <c r="J525" s="9"/>
      <c r="K525" s="5"/>
      <c r="L525" s="5"/>
      <c r="M525" s="5"/>
      <c r="S525" s="137"/>
      <c r="T525" s="137"/>
      <c r="U525" s="137"/>
    </row>
    <row r="526" spans="10:21" ht="15.5" x14ac:dyDescent="0.35">
      <c r="J526" s="9"/>
      <c r="K526" s="5"/>
      <c r="L526" s="5"/>
      <c r="M526" s="5"/>
      <c r="S526" s="137"/>
      <c r="T526" s="137"/>
      <c r="U526" s="137"/>
    </row>
    <row r="527" spans="10:21" ht="15.5" x14ac:dyDescent="0.35">
      <c r="J527" s="9"/>
      <c r="K527" s="5"/>
      <c r="L527" s="5"/>
      <c r="M527" s="5"/>
      <c r="S527" s="137"/>
      <c r="T527" s="137"/>
      <c r="U527" s="137"/>
    </row>
    <row r="528" spans="10:21" ht="15.5" x14ac:dyDescent="0.35">
      <c r="J528" s="9"/>
      <c r="K528" s="5"/>
      <c r="L528" s="5"/>
      <c r="M528" s="5"/>
      <c r="S528" s="137"/>
      <c r="T528" s="137"/>
      <c r="U528" s="137"/>
    </row>
    <row r="529" spans="10:21" ht="15.5" x14ac:dyDescent="0.35">
      <c r="J529" s="9"/>
      <c r="K529" s="5"/>
      <c r="L529" s="5"/>
      <c r="M529" s="5"/>
      <c r="S529" s="137"/>
      <c r="T529" s="137"/>
      <c r="U529" s="137"/>
    </row>
    <row r="530" spans="10:21" ht="15.5" x14ac:dyDescent="0.35">
      <c r="J530" s="9"/>
      <c r="K530" s="5"/>
      <c r="L530" s="5"/>
      <c r="M530" s="5"/>
      <c r="S530" s="137"/>
      <c r="T530" s="137"/>
      <c r="U530" s="137"/>
    </row>
    <row r="531" spans="10:21" ht="15.5" x14ac:dyDescent="0.35">
      <c r="J531" s="9"/>
      <c r="K531" s="5"/>
      <c r="L531" s="5"/>
      <c r="M531" s="5"/>
      <c r="S531" s="137"/>
      <c r="T531" s="137"/>
      <c r="U531" s="137"/>
    </row>
    <row r="532" spans="10:21" ht="15.5" x14ac:dyDescent="0.35">
      <c r="J532" s="9"/>
      <c r="K532" s="5"/>
      <c r="L532" s="5"/>
      <c r="M532" s="5"/>
      <c r="S532" s="137"/>
      <c r="T532" s="137"/>
      <c r="U532" s="137"/>
    </row>
    <row r="533" spans="10:21" ht="15.5" x14ac:dyDescent="0.35">
      <c r="J533" s="9"/>
      <c r="K533" s="5"/>
      <c r="L533" s="5"/>
      <c r="M533" s="5"/>
      <c r="S533" s="137"/>
      <c r="T533" s="137"/>
      <c r="U533" s="137"/>
    </row>
    <row r="534" spans="10:21" ht="15.5" x14ac:dyDescent="0.35">
      <c r="J534" s="9"/>
      <c r="K534" s="5"/>
      <c r="L534" s="5"/>
      <c r="M534" s="5"/>
      <c r="S534" s="137"/>
      <c r="T534" s="137"/>
      <c r="U534" s="137"/>
    </row>
    <row r="535" spans="10:21" ht="15.5" x14ac:dyDescent="0.35">
      <c r="J535" s="9"/>
      <c r="K535" s="5"/>
      <c r="L535" s="5"/>
      <c r="M535" s="5"/>
      <c r="S535" s="137"/>
      <c r="T535" s="137"/>
      <c r="U535" s="137"/>
    </row>
    <row r="536" spans="10:21" ht="15.5" x14ac:dyDescent="0.35">
      <c r="J536" s="9"/>
      <c r="K536" s="5"/>
      <c r="L536" s="5"/>
      <c r="M536" s="5"/>
      <c r="S536" s="137"/>
      <c r="T536" s="137"/>
      <c r="U536" s="137"/>
    </row>
    <row r="537" spans="10:21" ht="15.5" x14ac:dyDescent="0.35">
      <c r="J537" s="9"/>
      <c r="K537" s="5"/>
      <c r="L537" s="5"/>
      <c r="M537" s="5"/>
      <c r="S537" s="137"/>
      <c r="T537" s="137"/>
      <c r="U537" s="137"/>
    </row>
    <row r="538" spans="10:21" ht="15.5" x14ac:dyDescent="0.35">
      <c r="J538" s="9"/>
      <c r="K538" s="5"/>
      <c r="L538" s="5"/>
      <c r="M538" s="5"/>
      <c r="S538" s="137"/>
      <c r="T538" s="137"/>
      <c r="U538" s="137"/>
    </row>
    <row r="539" spans="10:21" ht="15.5" x14ac:dyDescent="0.35">
      <c r="J539" s="9"/>
      <c r="K539" s="5"/>
      <c r="L539" s="5"/>
      <c r="M539" s="5"/>
      <c r="S539" s="137"/>
      <c r="T539" s="137"/>
      <c r="U539" s="137"/>
    </row>
    <row r="540" spans="10:21" ht="15.5" x14ac:dyDescent="0.35">
      <c r="J540" s="9"/>
      <c r="K540" s="5"/>
      <c r="L540" s="5"/>
      <c r="M540" s="5"/>
      <c r="S540" s="137"/>
      <c r="T540" s="137"/>
      <c r="U540" s="137"/>
    </row>
    <row r="541" spans="10:21" ht="15.5" x14ac:dyDescent="0.35">
      <c r="J541" s="9"/>
      <c r="K541" s="5"/>
      <c r="L541" s="5"/>
      <c r="M541" s="5"/>
      <c r="S541" s="137"/>
      <c r="T541" s="137"/>
      <c r="U541" s="137"/>
    </row>
    <row r="542" spans="10:21" ht="15.5" x14ac:dyDescent="0.35">
      <c r="J542" s="9"/>
      <c r="K542" s="5"/>
      <c r="L542" s="5"/>
      <c r="M542" s="5"/>
      <c r="S542" s="137"/>
      <c r="T542" s="137"/>
      <c r="U542" s="137"/>
    </row>
    <row r="543" spans="10:21" ht="15.5" x14ac:dyDescent="0.35">
      <c r="J543" s="9"/>
      <c r="K543" s="5"/>
      <c r="L543" s="5"/>
      <c r="M543" s="5"/>
      <c r="S543" s="137"/>
      <c r="T543" s="137"/>
      <c r="U543" s="137"/>
    </row>
    <row r="544" spans="10:21" ht="15.5" x14ac:dyDescent="0.35">
      <c r="J544" s="9"/>
      <c r="K544" s="5"/>
      <c r="L544" s="5"/>
      <c r="M544" s="5"/>
      <c r="S544" s="137"/>
      <c r="T544" s="137"/>
      <c r="U544" s="137"/>
    </row>
    <row r="545" spans="10:21" ht="15.5" x14ac:dyDescent="0.35">
      <c r="J545" s="9"/>
      <c r="K545" s="5"/>
      <c r="L545" s="5"/>
      <c r="M545" s="5"/>
      <c r="S545" s="137"/>
      <c r="T545" s="137"/>
      <c r="U545" s="137"/>
    </row>
    <row r="546" spans="10:21" ht="15.5" x14ac:dyDescent="0.35">
      <c r="J546" s="9"/>
      <c r="K546" s="5"/>
      <c r="L546" s="5"/>
      <c r="M546" s="5"/>
      <c r="S546" s="137"/>
      <c r="T546" s="137"/>
      <c r="U546" s="137"/>
    </row>
    <row r="547" spans="10:21" ht="15.5" x14ac:dyDescent="0.35">
      <c r="J547" s="9"/>
      <c r="K547" s="5"/>
      <c r="L547" s="5"/>
      <c r="M547" s="5"/>
      <c r="S547" s="137"/>
      <c r="T547" s="137"/>
      <c r="U547" s="137"/>
    </row>
    <row r="548" spans="10:21" ht="15.5" x14ac:dyDescent="0.35">
      <c r="J548" s="9"/>
      <c r="K548" s="5"/>
      <c r="L548" s="5"/>
      <c r="M548" s="5"/>
      <c r="S548" s="137"/>
      <c r="T548" s="137"/>
      <c r="U548" s="137"/>
    </row>
    <row r="549" spans="10:21" ht="15.5" x14ac:dyDescent="0.35">
      <c r="J549" s="9"/>
      <c r="K549" s="5"/>
      <c r="L549" s="5"/>
      <c r="M549" s="5"/>
      <c r="S549" s="137"/>
      <c r="T549" s="137"/>
      <c r="U549" s="137"/>
    </row>
    <row r="550" spans="10:21" ht="15.5" x14ac:dyDescent="0.35">
      <c r="J550" s="9"/>
      <c r="K550" s="5"/>
      <c r="L550" s="5"/>
      <c r="M550" s="5"/>
      <c r="S550" s="137"/>
      <c r="T550" s="137"/>
      <c r="U550" s="137"/>
    </row>
    <row r="551" spans="10:21" ht="15.5" x14ac:dyDescent="0.35">
      <c r="J551" s="9"/>
      <c r="K551" s="5"/>
      <c r="L551" s="5"/>
      <c r="M551" s="5"/>
      <c r="S551" s="137"/>
      <c r="T551" s="137"/>
      <c r="U551" s="137"/>
    </row>
    <row r="552" spans="10:21" ht="15.5" x14ac:dyDescent="0.35">
      <c r="J552" s="9"/>
      <c r="K552" s="5"/>
      <c r="L552" s="5"/>
      <c r="M552" s="5"/>
      <c r="S552" s="137"/>
      <c r="T552" s="137"/>
      <c r="U552" s="137"/>
    </row>
    <row r="553" spans="10:21" ht="15.5" x14ac:dyDescent="0.35">
      <c r="J553" s="9"/>
      <c r="K553" s="5"/>
      <c r="L553" s="5"/>
      <c r="M553" s="5"/>
      <c r="S553" s="137"/>
      <c r="T553" s="137"/>
      <c r="U553" s="137"/>
    </row>
    <row r="554" spans="10:21" ht="15.5" x14ac:dyDescent="0.35">
      <c r="J554" s="9"/>
      <c r="K554" s="5"/>
      <c r="L554" s="5"/>
      <c r="M554" s="5"/>
      <c r="S554" s="137"/>
      <c r="T554" s="137"/>
      <c r="U554" s="137"/>
    </row>
    <row r="555" spans="10:21" ht="15.5" x14ac:dyDescent="0.35">
      <c r="J555" s="9"/>
      <c r="K555" s="5"/>
      <c r="L555" s="5"/>
      <c r="M555" s="5"/>
      <c r="S555" s="137"/>
      <c r="T555" s="137"/>
      <c r="U555" s="137"/>
    </row>
    <row r="556" spans="10:21" ht="15.5" x14ac:dyDescent="0.35">
      <c r="J556" s="9"/>
      <c r="K556" s="5"/>
      <c r="L556" s="5"/>
      <c r="M556" s="5"/>
      <c r="S556" s="137"/>
      <c r="T556" s="137"/>
      <c r="U556" s="137"/>
    </row>
    <row r="557" spans="10:21" ht="15.5" x14ac:dyDescent="0.35">
      <c r="J557" s="9"/>
      <c r="K557" s="5"/>
      <c r="L557" s="5"/>
      <c r="M557" s="5"/>
      <c r="S557" s="137"/>
      <c r="T557" s="137"/>
      <c r="U557" s="137"/>
    </row>
    <row r="558" spans="10:21" ht="15.5" x14ac:dyDescent="0.35">
      <c r="J558" s="9"/>
      <c r="K558" s="5"/>
      <c r="L558" s="5"/>
      <c r="M558" s="5"/>
      <c r="S558" s="137"/>
      <c r="T558" s="137"/>
      <c r="U558" s="137"/>
    </row>
    <row r="559" spans="10:21" ht="15.5" x14ac:dyDescent="0.35">
      <c r="J559" s="9"/>
      <c r="K559" s="5"/>
      <c r="L559" s="5"/>
      <c r="M559" s="5"/>
      <c r="S559" s="137"/>
      <c r="T559" s="137"/>
      <c r="U559" s="137"/>
    </row>
    <row r="560" spans="10:21" ht="15.5" x14ac:dyDescent="0.35">
      <c r="J560" s="9"/>
      <c r="K560" s="5"/>
      <c r="L560" s="5"/>
      <c r="M560" s="5"/>
      <c r="S560" s="137"/>
      <c r="T560" s="137"/>
      <c r="U560" s="137"/>
    </row>
    <row r="561" spans="10:21" ht="15.5" x14ac:dyDescent="0.35">
      <c r="J561" s="9"/>
      <c r="K561" s="5"/>
      <c r="L561" s="5"/>
      <c r="M561" s="5"/>
      <c r="S561" s="137"/>
      <c r="T561" s="137"/>
      <c r="U561" s="137"/>
    </row>
    <row r="562" spans="10:21" ht="15.5" x14ac:dyDescent="0.35">
      <c r="J562" s="9"/>
      <c r="K562" s="5"/>
      <c r="L562" s="5"/>
      <c r="M562" s="5"/>
      <c r="S562" s="137"/>
      <c r="T562" s="137"/>
      <c r="U562" s="137"/>
    </row>
    <row r="563" spans="10:21" ht="15.5" x14ac:dyDescent="0.35">
      <c r="J563" s="9"/>
      <c r="K563" s="5"/>
      <c r="L563" s="5"/>
      <c r="M563" s="5"/>
      <c r="S563" s="137"/>
      <c r="T563" s="137"/>
      <c r="U563" s="137"/>
    </row>
    <row r="564" spans="10:21" ht="15.5" x14ac:dyDescent="0.35">
      <c r="J564" s="9"/>
      <c r="K564" s="5"/>
      <c r="L564" s="5"/>
      <c r="M564" s="5"/>
      <c r="S564" s="137"/>
      <c r="T564" s="137"/>
      <c r="U564" s="137"/>
    </row>
    <row r="565" spans="10:21" ht="15.5" x14ac:dyDescent="0.35">
      <c r="J565" s="9"/>
      <c r="K565" s="5"/>
      <c r="L565" s="5"/>
      <c r="M565" s="5"/>
      <c r="S565" s="137"/>
      <c r="T565" s="137"/>
      <c r="U565" s="137"/>
    </row>
    <row r="566" spans="10:21" ht="15.5" x14ac:dyDescent="0.35">
      <c r="J566" s="9"/>
      <c r="K566" s="5"/>
      <c r="L566" s="5"/>
      <c r="M566" s="5"/>
      <c r="S566" s="137"/>
      <c r="T566" s="137"/>
      <c r="U566" s="137"/>
    </row>
    <row r="567" spans="10:21" ht="15.5" x14ac:dyDescent="0.35">
      <c r="J567" s="9"/>
      <c r="K567" s="5"/>
      <c r="L567" s="5"/>
      <c r="M567" s="5"/>
      <c r="S567" s="137"/>
      <c r="T567" s="137"/>
      <c r="U567" s="137"/>
    </row>
    <row r="568" spans="10:21" ht="15.5" x14ac:dyDescent="0.35">
      <c r="J568" s="9"/>
      <c r="K568" s="5"/>
      <c r="L568" s="5"/>
      <c r="M568" s="5"/>
      <c r="S568" s="137"/>
      <c r="T568" s="137"/>
      <c r="U568" s="137"/>
    </row>
    <row r="569" spans="10:21" ht="15.5" x14ac:dyDescent="0.35">
      <c r="J569" s="9"/>
      <c r="K569" s="5"/>
      <c r="L569" s="5"/>
      <c r="M569" s="5"/>
      <c r="S569" s="137"/>
      <c r="T569" s="137"/>
      <c r="U569" s="137"/>
    </row>
    <row r="570" spans="10:21" ht="15.5" x14ac:dyDescent="0.35">
      <c r="J570" s="9"/>
      <c r="K570" s="5"/>
      <c r="L570" s="5"/>
      <c r="M570" s="5"/>
      <c r="S570" s="137"/>
      <c r="T570" s="137"/>
      <c r="U570" s="137"/>
    </row>
    <row r="571" spans="10:21" ht="15.5" x14ac:dyDescent="0.35">
      <c r="J571" s="9"/>
      <c r="K571" s="5"/>
      <c r="L571" s="5"/>
      <c r="M571" s="5"/>
      <c r="S571" s="137"/>
      <c r="T571" s="137"/>
      <c r="U571" s="137"/>
    </row>
    <row r="572" spans="10:21" ht="15.5" x14ac:dyDescent="0.35">
      <c r="J572" s="9"/>
      <c r="K572" s="5"/>
      <c r="L572" s="5"/>
      <c r="M572" s="5"/>
      <c r="S572" s="137"/>
      <c r="T572" s="137"/>
      <c r="U572" s="137"/>
    </row>
    <row r="573" spans="10:21" ht="15.5" x14ac:dyDescent="0.35">
      <c r="J573" s="9"/>
      <c r="K573" s="5"/>
      <c r="L573" s="5"/>
      <c r="M573" s="5"/>
      <c r="S573" s="137"/>
      <c r="T573" s="137"/>
      <c r="U573" s="137"/>
    </row>
    <row r="574" spans="10:21" ht="15.5" x14ac:dyDescent="0.35">
      <c r="J574" s="9"/>
      <c r="K574" s="5"/>
      <c r="L574" s="5"/>
      <c r="M574" s="5"/>
      <c r="S574" s="137"/>
      <c r="T574" s="137"/>
      <c r="U574" s="137"/>
    </row>
    <row r="575" spans="10:21" ht="15.5" x14ac:dyDescent="0.35">
      <c r="J575" s="9"/>
      <c r="K575" s="5"/>
      <c r="L575" s="5"/>
      <c r="M575" s="5"/>
      <c r="S575" s="137"/>
      <c r="T575" s="137"/>
      <c r="U575" s="137"/>
    </row>
    <row r="576" spans="10:21" ht="15.5" x14ac:dyDescent="0.35">
      <c r="J576" s="9"/>
      <c r="K576" s="5"/>
      <c r="L576" s="5"/>
      <c r="M576" s="5"/>
      <c r="S576" s="137"/>
      <c r="T576" s="137"/>
      <c r="U576" s="137"/>
    </row>
    <row r="577" spans="10:21" ht="15.5" x14ac:dyDescent="0.35">
      <c r="J577" s="9"/>
      <c r="K577" s="5"/>
      <c r="L577" s="5"/>
      <c r="M577" s="5"/>
      <c r="S577" s="137"/>
      <c r="T577" s="137"/>
      <c r="U577" s="137"/>
    </row>
    <row r="578" spans="10:21" ht="15.5" x14ac:dyDescent="0.35">
      <c r="J578" s="9"/>
      <c r="K578" s="5"/>
      <c r="L578" s="5"/>
      <c r="M578" s="5"/>
      <c r="S578" s="137"/>
      <c r="T578" s="137"/>
      <c r="U578" s="137"/>
    </row>
    <row r="579" spans="10:21" ht="15.5" x14ac:dyDescent="0.35">
      <c r="J579" s="9"/>
      <c r="K579" s="5"/>
      <c r="L579" s="5"/>
      <c r="M579" s="5"/>
      <c r="S579" s="137"/>
      <c r="T579" s="137"/>
      <c r="U579" s="137"/>
    </row>
    <row r="580" spans="10:21" ht="15.5" x14ac:dyDescent="0.35">
      <c r="J580" s="9"/>
      <c r="K580" s="5"/>
      <c r="L580" s="5"/>
      <c r="M580" s="5"/>
      <c r="S580" s="137"/>
      <c r="T580" s="137"/>
      <c r="U580" s="137"/>
    </row>
    <row r="581" spans="10:21" ht="15.5" x14ac:dyDescent="0.35">
      <c r="J581" s="9"/>
      <c r="K581" s="5"/>
      <c r="L581" s="5"/>
      <c r="M581" s="5"/>
      <c r="S581" s="137"/>
      <c r="T581" s="137"/>
      <c r="U581" s="137"/>
    </row>
    <row r="582" spans="10:21" ht="15.5" x14ac:dyDescent="0.35">
      <c r="J582" s="9"/>
      <c r="K582" s="5"/>
      <c r="L582" s="5"/>
      <c r="M582" s="5"/>
      <c r="S582" s="137"/>
      <c r="T582" s="137"/>
      <c r="U582" s="137"/>
    </row>
    <row r="583" spans="10:21" ht="15.5" x14ac:dyDescent="0.35">
      <c r="J583" s="9"/>
      <c r="K583" s="5"/>
      <c r="L583" s="5"/>
      <c r="M583" s="5"/>
      <c r="S583" s="137"/>
      <c r="T583" s="137"/>
      <c r="U583" s="137"/>
    </row>
    <row r="584" spans="10:21" ht="15.5" x14ac:dyDescent="0.35">
      <c r="J584" s="9"/>
      <c r="K584" s="5"/>
      <c r="L584" s="5"/>
      <c r="M584" s="5"/>
      <c r="S584" s="137"/>
      <c r="T584" s="137"/>
      <c r="U584" s="137"/>
    </row>
    <row r="585" spans="10:21" ht="15.5" x14ac:dyDescent="0.35">
      <c r="J585" s="9"/>
      <c r="K585" s="5"/>
      <c r="L585" s="5"/>
      <c r="M585" s="5"/>
      <c r="S585" s="137"/>
      <c r="T585" s="137"/>
      <c r="U585" s="137"/>
    </row>
    <row r="586" spans="10:21" ht="15.5" x14ac:dyDescent="0.35">
      <c r="J586" s="9"/>
      <c r="K586" s="5"/>
      <c r="L586" s="5"/>
      <c r="M586" s="5"/>
      <c r="S586" s="137"/>
      <c r="T586" s="137"/>
      <c r="U586" s="137"/>
    </row>
    <row r="587" spans="10:21" ht="15.5" x14ac:dyDescent="0.35">
      <c r="J587" s="9"/>
      <c r="K587" s="5"/>
      <c r="L587" s="5"/>
      <c r="M587" s="5"/>
      <c r="S587" s="137"/>
      <c r="T587" s="137"/>
      <c r="U587" s="137"/>
    </row>
    <row r="588" spans="10:21" ht="15.5" x14ac:dyDescent="0.35">
      <c r="J588" s="9"/>
      <c r="K588" s="5"/>
      <c r="L588" s="5"/>
      <c r="M588" s="5"/>
      <c r="S588" s="137"/>
      <c r="T588" s="137"/>
      <c r="U588" s="137"/>
    </row>
    <row r="589" spans="10:21" ht="15.5" x14ac:dyDescent="0.35">
      <c r="J589" s="9"/>
      <c r="K589" s="5"/>
      <c r="L589" s="5"/>
      <c r="M589" s="5"/>
      <c r="S589" s="137"/>
      <c r="T589" s="137"/>
      <c r="U589" s="137"/>
    </row>
    <row r="590" spans="10:21" ht="15.5" x14ac:dyDescent="0.35">
      <c r="J590" s="9"/>
      <c r="K590" s="5"/>
      <c r="L590" s="5"/>
      <c r="M590" s="5"/>
      <c r="S590" s="137"/>
      <c r="T590" s="137"/>
      <c r="U590" s="137"/>
    </row>
    <row r="591" spans="10:21" ht="15.5" x14ac:dyDescent="0.35">
      <c r="J591" s="9"/>
      <c r="K591" s="5"/>
      <c r="L591" s="5"/>
      <c r="M591" s="5"/>
      <c r="S591" s="137"/>
      <c r="T591" s="137"/>
      <c r="U591" s="137"/>
    </row>
    <row r="592" spans="10:21" ht="15.5" x14ac:dyDescent="0.35">
      <c r="J592" s="9"/>
      <c r="K592" s="5"/>
      <c r="L592" s="5"/>
      <c r="M592" s="5"/>
      <c r="S592" s="137"/>
      <c r="T592" s="137"/>
      <c r="U592" s="137"/>
    </row>
    <row r="593" spans="10:21" ht="15.5" x14ac:dyDescent="0.35">
      <c r="J593" s="9"/>
      <c r="K593" s="5"/>
      <c r="L593" s="5"/>
      <c r="M593" s="5"/>
      <c r="S593" s="137"/>
      <c r="T593" s="137"/>
      <c r="U593" s="137"/>
    </row>
    <row r="594" spans="10:21" ht="15.5" x14ac:dyDescent="0.35">
      <c r="J594" s="9"/>
      <c r="K594" s="5"/>
      <c r="L594" s="5"/>
      <c r="M594" s="5"/>
      <c r="S594" s="137"/>
      <c r="T594" s="137"/>
      <c r="U594" s="137"/>
    </row>
    <row r="595" spans="10:21" ht="15.5" x14ac:dyDescent="0.35">
      <c r="J595" s="9"/>
      <c r="K595" s="5"/>
      <c r="L595" s="5"/>
      <c r="M595" s="5"/>
      <c r="S595" s="137"/>
      <c r="T595" s="137"/>
      <c r="U595" s="137"/>
    </row>
    <row r="596" spans="10:21" ht="15.5" x14ac:dyDescent="0.35">
      <c r="J596" s="9"/>
      <c r="K596" s="5"/>
      <c r="L596" s="5"/>
      <c r="M596" s="5"/>
      <c r="S596" s="137"/>
      <c r="T596" s="137"/>
      <c r="U596" s="137"/>
    </row>
    <row r="597" spans="10:21" ht="15.5" x14ac:dyDescent="0.35">
      <c r="J597" s="9"/>
      <c r="K597" s="5"/>
      <c r="L597" s="5"/>
      <c r="M597" s="5"/>
      <c r="S597" s="137"/>
      <c r="T597" s="137"/>
      <c r="U597" s="137"/>
    </row>
    <row r="598" spans="10:21" ht="15.5" x14ac:dyDescent="0.35">
      <c r="J598" s="9"/>
      <c r="K598" s="5"/>
      <c r="L598" s="5"/>
      <c r="M598" s="5"/>
      <c r="S598" s="137"/>
      <c r="T598" s="137"/>
      <c r="U598" s="137"/>
    </row>
    <row r="599" spans="10:21" ht="15.5" x14ac:dyDescent="0.35">
      <c r="J599" s="9"/>
      <c r="K599" s="5"/>
      <c r="L599" s="5"/>
      <c r="M599" s="5"/>
      <c r="S599" s="137"/>
      <c r="T599" s="137"/>
      <c r="U599" s="137"/>
    </row>
    <row r="600" spans="10:21" ht="15.5" x14ac:dyDescent="0.35">
      <c r="J600" s="9"/>
      <c r="K600" s="5"/>
      <c r="L600" s="5"/>
      <c r="M600" s="5"/>
      <c r="S600" s="137"/>
      <c r="T600" s="137"/>
      <c r="U600" s="137"/>
    </row>
    <row r="601" spans="10:21" ht="15.5" x14ac:dyDescent="0.35">
      <c r="J601" s="9"/>
      <c r="K601" s="5"/>
      <c r="L601" s="5"/>
      <c r="M601" s="5"/>
      <c r="S601" s="137"/>
      <c r="T601" s="137"/>
      <c r="U601" s="137"/>
    </row>
    <row r="602" spans="10:21" ht="15.5" x14ac:dyDescent="0.35">
      <c r="J602" s="9"/>
      <c r="K602" s="5"/>
      <c r="L602" s="5"/>
      <c r="M602" s="5"/>
      <c r="S602" s="137"/>
      <c r="T602" s="137"/>
      <c r="U602" s="137"/>
    </row>
    <row r="603" spans="10:21" ht="15.5" x14ac:dyDescent="0.35">
      <c r="J603" s="9"/>
      <c r="K603" s="5"/>
      <c r="L603" s="5"/>
      <c r="M603" s="5"/>
      <c r="S603" s="137"/>
      <c r="T603" s="137"/>
      <c r="U603" s="137"/>
    </row>
    <row r="604" spans="10:21" ht="15.5" x14ac:dyDescent="0.35">
      <c r="J604" s="9"/>
      <c r="K604" s="5"/>
      <c r="L604" s="5"/>
      <c r="M604" s="5"/>
      <c r="S604" s="137"/>
      <c r="T604" s="137"/>
      <c r="U604" s="137"/>
    </row>
    <row r="605" spans="10:21" ht="15.5" x14ac:dyDescent="0.35">
      <c r="J605" s="9"/>
      <c r="K605" s="5"/>
      <c r="L605" s="5"/>
      <c r="M605" s="5"/>
      <c r="S605" s="137"/>
      <c r="T605" s="137"/>
      <c r="U605" s="137"/>
    </row>
    <row r="606" spans="10:21" ht="15.5" x14ac:dyDescent="0.35">
      <c r="J606" s="9"/>
      <c r="K606" s="5"/>
      <c r="L606" s="5"/>
      <c r="M606" s="5"/>
      <c r="S606" s="137"/>
      <c r="T606" s="137"/>
      <c r="U606" s="137"/>
    </row>
    <row r="607" spans="10:21" ht="15.5" x14ac:dyDescent="0.35">
      <c r="J607" s="9"/>
      <c r="K607" s="5"/>
      <c r="L607" s="5"/>
      <c r="M607" s="5"/>
      <c r="S607" s="137"/>
      <c r="T607" s="137"/>
      <c r="U607" s="137"/>
    </row>
    <row r="608" spans="10:21" ht="15.5" x14ac:dyDescent="0.35">
      <c r="J608" s="9"/>
      <c r="K608" s="5"/>
      <c r="L608" s="5"/>
      <c r="M608" s="5"/>
      <c r="S608" s="137"/>
      <c r="T608" s="137"/>
      <c r="U608" s="137"/>
    </row>
    <row r="609" spans="10:21" ht="15.5" x14ac:dyDescent="0.35">
      <c r="J609" s="9"/>
      <c r="K609" s="5"/>
      <c r="L609" s="5"/>
      <c r="M609" s="5"/>
      <c r="S609" s="137"/>
      <c r="T609" s="137"/>
      <c r="U609" s="137"/>
    </row>
    <row r="610" spans="10:21" ht="15.5" x14ac:dyDescent="0.35">
      <c r="J610" s="9"/>
      <c r="K610" s="5"/>
      <c r="L610" s="5"/>
      <c r="M610" s="5"/>
      <c r="S610" s="137"/>
      <c r="T610" s="137"/>
      <c r="U610" s="137"/>
    </row>
    <row r="611" spans="10:21" ht="15.5" x14ac:dyDescent="0.35">
      <c r="J611" s="9"/>
      <c r="K611" s="5"/>
      <c r="L611" s="5"/>
      <c r="M611" s="5"/>
      <c r="S611" s="137"/>
      <c r="T611" s="137"/>
      <c r="U611" s="137"/>
    </row>
    <row r="612" spans="10:21" ht="15.5" x14ac:dyDescent="0.35">
      <c r="J612" s="9"/>
      <c r="K612" s="5"/>
      <c r="L612" s="5"/>
      <c r="M612" s="5"/>
      <c r="S612" s="137"/>
      <c r="T612" s="137"/>
      <c r="U612" s="137"/>
    </row>
    <row r="613" spans="10:21" ht="15.5" x14ac:dyDescent="0.35">
      <c r="J613" s="9"/>
      <c r="K613" s="5"/>
      <c r="L613" s="5"/>
      <c r="M613" s="5"/>
      <c r="S613" s="137"/>
      <c r="T613" s="137"/>
      <c r="U613" s="137"/>
    </row>
    <row r="614" spans="10:21" ht="15.5" x14ac:dyDescent="0.35">
      <c r="J614" s="9"/>
      <c r="K614" s="5"/>
      <c r="L614" s="5"/>
      <c r="M614" s="5"/>
      <c r="S614" s="137"/>
      <c r="T614" s="137"/>
      <c r="U614" s="137"/>
    </row>
    <row r="615" spans="10:21" ht="15.5" x14ac:dyDescent="0.35">
      <c r="J615" s="9"/>
      <c r="K615" s="5"/>
      <c r="L615" s="5"/>
      <c r="M615" s="5"/>
      <c r="S615" s="137"/>
      <c r="T615" s="137"/>
      <c r="U615" s="137"/>
    </row>
    <row r="616" spans="10:21" ht="15.5" x14ac:dyDescent="0.35">
      <c r="J616" s="9"/>
      <c r="K616" s="5"/>
      <c r="L616" s="5"/>
      <c r="M616" s="5"/>
      <c r="S616" s="137"/>
      <c r="T616" s="137"/>
      <c r="U616" s="137"/>
    </row>
    <row r="617" spans="10:21" ht="15.5" x14ac:dyDescent="0.35">
      <c r="J617" s="9"/>
      <c r="K617" s="5"/>
      <c r="L617" s="5"/>
      <c r="M617" s="5"/>
      <c r="S617" s="137"/>
      <c r="T617" s="137"/>
      <c r="U617" s="137"/>
    </row>
    <row r="618" spans="10:21" ht="15.5" x14ac:dyDescent="0.35">
      <c r="J618" s="9"/>
      <c r="K618" s="5"/>
      <c r="L618" s="5"/>
      <c r="M618" s="5"/>
      <c r="S618" s="137"/>
      <c r="T618" s="137"/>
      <c r="U618" s="137"/>
    </row>
    <row r="619" spans="10:21" ht="15.5" x14ac:dyDescent="0.35">
      <c r="J619" s="9"/>
      <c r="K619" s="5"/>
      <c r="L619" s="5"/>
      <c r="M619" s="5"/>
      <c r="S619" s="137"/>
      <c r="T619" s="137"/>
      <c r="U619" s="137"/>
    </row>
    <row r="620" spans="10:21" ht="15.5" x14ac:dyDescent="0.35">
      <c r="J620" s="9"/>
      <c r="K620" s="5"/>
      <c r="L620" s="5"/>
      <c r="M620" s="5"/>
      <c r="S620" s="137"/>
      <c r="T620" s="137"/>
      <c r="U620" s="137"/>
    </row>
    <row r="621" spans="10:21" ht="15.5" x14ac:dyDescent="0.35">
      <c r="J621" s="9"/>
      <c r="K621" s="5"/>
      <c r="L621" s="5"/>
      <c r="M621" s="5"/>
      <c r="S621" s="137"/>
      <c r="T621" s="137"/>
      <c r="U621" s="137"/>
    </row>
    <row r="622" spans="10:21" ht="15.5" x14ac:dyDescent="0.35">
      <c r="J622" s="9"/>
      <c r="K622" s="5"/>
      <c r="L622" s="5"/>
      <c r="M622" s="5"/>
      <c r="S622" s="137"/>
      <c r="T622" s="137"/>
      <c r="U622" s="137"/>
    </row>
    <row r="623" spans="10:21" ht="15.5" x14ac:dyDescent="0.35">
      <c r="J623" s="9"/>
      <c r="K623" s="5"/>
      <c r="L623" s="5"/>
      <c r="M623" s="5"/>
      <c r="S623" s="137"/>
      <c r="T623" s="137"/>
      <c r="U623" s="137"/>
    </row>
    <row r="624" spans="10:21" ht="15.5" x14ac:dyDescent="0.35">
      <c r="J624" s="9"/>
      <c r="K624" s="5"/>
      <c r="L624" s="5"/>
      <c r="M624" s="5"/>
      <c r="S624" s="137"/>
      <c r="T624" s="137"/>
      <c r="U624" s="137"/>
    </row>
    <row r="625" spans="10:21" ht="15.5" x14ac:dyDescent="0.35">
      <c r="J625" s="9"/>
      <c r="K625" s="5"/>
      <c r="L625" s="5"/>
      <c r="M625" s="5"/>
      <c r="S625" s="137"/>
      <c r="T625" s="137"/>
      <c r="U625" s="137"/>
    </row>
    <row r="626" spans="10:21" ht="15.5" x14ac:dyDescent="0.35">
      <c r="J626" s="9"/>
      <c r="K626" s="5"/>
      <c r="L626" s="5"/>
      <c r="M626" s="5"/>
      <c r="S626" s="137"/>
      <c r="T626" s="137"/>
      <c r="U626" s="137"/>
    </row>
    <row r="627" spans="10:21" ht="15.5" x14ac:dyDescent="0.35">
      <c r="J627" s="9"/>
      <c r="K627" s="5"/>
      <c r="L627" s="5"/>
      <c r="M627" s="5"/>
      <c r="S627" s="137"/>
      <c r="T627" s="137"/>
      <c r="U627" s="137"/>
    </row>
    <row r="628" spans="10:21" ht="15.5" x14ac:dyDescent="0.35">
      <c r="J628" s="9"/>
      <c r="K628" s="5"/>
      <c r="L628" s="5"/>
      <c r="M628" s="5"/>
      <c r="S628" s="137"/>
      <c r="T628" s="137"/>
      <c r="U628" s="137"/>
    </row>
    <row r="629" spans="10:21" ht="15.5" x14ac:dyDescent="0.35">
      <c r="J629" s="9"/>
      <c r="K629" s="5"/>
      <c r="L629" s="5"/>
      <c r="M629" s="5"/>
      <c r="S629" s="137"/>
      <c r="T629" s="137"/>
      <c r="U629" s="137"/>
    </row>
    <row r="630" spans="10:21" ht="15.5" x14ac:dyDescent="0.35">
      <c r="J630" s="9"/>
      <c r="K630" s="5"/>
      <c r="L630" s="5"/>
      <c r="M630" s="5"/>
      <c r="S630" s="137"/>
      <c r="T630" s="137"/>
      <c r="U630" s="137"/>
    </row>
    <row r="631" spans="10:21" ht="15.5" x14ac:dyDescent="0.35">
      <c r="J631" s="9"/>
      <c r="K631" s="5"/>
      <c r="L631" s="5"/>
      <c r="M631" s="5"/>
      <c r="S631" s="137"/>
      <c r="T631" s="137"/>
      <c r="U631" s="137"/>
    </row>
    <row r="632" spans="10:21" ht="15.5" x14ac:dyDescent="0.35">
      <c r="J632" s="9"/>
      <c r="K632" s="5"/>
      <c r="L632" s="5"/>
      <c r="M632" s="5"/>
      <c r="S632" s="137"/>
      <c r="T632" s="137"/>
      <c r="U632" s="137"/>
    </row>
    <row r="633" spans="10:21" ht="15.5" x14ac:dyDescent="0.35">
      <c r="J633" s="9"/>
      <c r="K633" s="5"/>
      <c r="L633" s="5"/>
      <c r="M633" s="5"/>
      <c r="S633" s="137"/>
      <c r="T633" s="137"/>
      <c r="U633" s="137"/>
    </row>
    <row r="634" spans="10:21" ht="15.5" x14ac:dyDescent="0.35">
      <c r="J634" s="9"/>
      <c r="K634" s="5"/>
      <c r="L634" s="5"/>
      <c r="M634" s="5"/>
      <c r="S634" s="137"/>
      <c r="T634" s="137"/>
      <c r="U634" s="137"/>
    </row>
    <row r="635" spans="10:21" ht="15.5" x14ac:dyDescent="0.35">
      <c r="J635" s="9"/>
      <c r="K635" s="5"/>
      <c r="L635" s="5"/>
      <c r="M635" s="5"/>
      <c r="S635" s="137"/>
      <c r="T635" s="137"/>
      <c r="U635" s="137"/>
    </row>
    <row r="636" spans="10:21" ht="15.5" x14ac:dyDescent="0.35">
      <c r="J636" s="9"/>
      <c r="K636" s="5"/>
      <c r="L636" s="5"/>
      <c r="M636" s="5"/>
      <c r="S636" s="137"/>
      <c r="T636" s="137"/>
      <c r="U636" s="137"/>
    </row>
    <row r="637" spans="10:21" ht="15.5" x14ac:dyDescent="0.35">
      <c r="J637" s="9"/>
      <c r="K637" s="5"/>
      <c r="L637" s="5"/>
      <c r="M637" s="5"/>
      <c r="S637" s="137"/>
      <c r="T637" s="137"/>
      <c r="U637" s="137"/>
    </row>
    <row r="638" spans="10:21" ht="15.5" x14ac:dyDescent="0.35">
      <c r="J638" s="9"/>
      <c r="K638" s="5"/>
      <c r="L638" s="5"/>
      <c r="M638" s="5"/>
      <c r="S638" s="137"/>
      <c r="T638" s="137"/>
      <c r="U638" s="137"/>
    </row>
    <row r="639" spans="10:21" ht="15.5" x14ac:dyDescent="0.35">
      <c r="J639" s="9"/>
      <c r="K639" s="5"/>
      <c r="L639" s="5"/>
      <c r="M639" s="5"/>
      <c r="S639" s="137"/>
      <c r="T639" s="137"/>
      <c r="U639" s="137"/>
    </row>
    <row r="640" spans="10:21" ht="15.5" x14ac:dyDescent="0.35">
      <c r="J640" s="9"/>
      <c r="K640" s="5"/>
      <c r="L640" s="5"/>
      <c r="M640" s="5"/>
      <c r="S640" s="137"/>
      <c r="T640" s="137"/>
      <c r="U640" s="137"/>
    </row>
    <row r="641" spans="10:21" ht="15.5" x14ac:dyDescent="0.35">
      <c r="J641" s="9"/>
      <c r="K641" s="5"/>
      <c r="L641" s="5"/>
      <c r="M641" s="5"/>
      <c r="S641" s="137"/>
      <c r="T641" s="137"/>
      <c r="U641" s="137"/>
    </row>
    <row r="642" spans="10:21" ht="15.5" x14ac:dyDescent="0.35">
      <c r="J642" s="9"/>
      <c r="K642" s="5"/>
      <c r="L642" s="5"/>
      <c r="M642" s="5"/>
      <c r="S642" s="137"/>
      <c r="T642" s="137"/>
      <c r="U642" s="137"/>
    </row>
    <row r="643" spans="10:21" ht="15.5" x14ac:dyDescent="0.35">
      <c r="J643" s="9"/>
      <c r="K643" s="5"/>
      <c r="L643" s="5"/>
      <c r="M643" s="5"/>
      <c r="S643" s="137"/>
      <c r="T643" s="137"/>
      <c r="U643" s="137"/>
    </row>
    <row r="644" spans="10:21" ht="15.5" x14ac:dyDescent="0.35">
      <c r="J644" s="9"/>
      <c r="K644" s="5"/>
      <c r="L644" s="5"/>
      <c r="M644" s="5"/>
      <c r="S644" s="137"/>
      <c r="T644" s="137"/>
      <c r="U644" s="137"/>
    </row>
    <row r="645" spans="10:21" ht="15.5" x14ac:dyDescent="0.35">
      <c r="J645" s="9"/>
      <c r="K645" s="5"/>
      <c r="L645" s="5"/>
      <c r="M645" s="5"/>
      <c r="S645" s="137"/>
      <c r="T645" s="137"/>
      <c r="U645" s="137"/>
    </row>
    <row r="646" spans="10:21" ht="15.5" x14ac:dyDescent="0.35">
      <c r="J646" s="9"/>
      <c r="K646" s="5"/>
      <c r="L646" s="5"/>
      <c r="M646" s="5"/>
      <c r="S646" s="137"/>
      <c r="T646" s="137"/>
      <c r="U646" s="137"/>
    </row>
    <row r="647" spans="10:21" ht="15.5" x14ac:dyDescent="0.35">
      <c r="J647" s="9"/>
      <c r="K647" s="5"/>
      <c r="L647" s="5"/>
      <c r="M647" s="5"/>
      <c r="S647" s="137"/>
      <c r="T647" s="137"/>
      <c r="U647" s="137"/>
    </row>
    <row r="648" spans="10:21" ht="15.5" x14ac:dyDescent="0.35">
      <c r="J648" s="9"/>
      <c r="K648" s="5"/>
      <c r="L648" s="5"/>
      <c r="M648" s="5"/>
      <c r="S648" s="137"/>
      <c r="T648" s="137"/>
      <c r="U648" s="137"/>
    </row>
    <row r="649" spans="10:21" ht="15.5" x14ac:dyDescent="0.35">
      <c r="J649" s="9"/>
      <c r="K649" s="5"/>
      <c r="L649" s="5"/>
      <c r="M649" s="5"/>
      <c r="S649" s="137"/>
      <c r="T649" s="137"/>
      <c r="U649" s="137"/>
    </row>
    <row r="650" spans="10:21" ht="15.5" x14ac:dyDescent="0.35">
      <c r="J650" s="9"/>
      <c r="K650" s="5"/>
      <c r="L650" s="5"/>
      <c r="M650" s="5"/>
      <c r="S650" s="137"/>
      <c r="T650" s="137"/>
      <c r="U650" s="137"/>
    </row>
    <row r="651" spans="10:21" ht="15.5" x14ac:dyDescent="0.35">
      <c r="J651" s="9"/>
      <c r="K651" s="5"/>
      <c r="L651" s="5"/>
      <c r="M651" s="5"/>
      <c r="S651" s="137"/>
      <c r="T651" s="137"/>
      <c r="U651" s="137"/>
    </row>
    <row r="652" spans="10:21" ht="15.5" x14ac:dyDescent="0.35">
      <c r="J652" s="9"/>
      <c r="K652" s="5"/>
      <c r="L652" s="5"/>
      <c r="M652" s="5"/>
      <c r="S652" s="137"/>
      <c r="T652" s="137"/>
      <c r="U652" s="137"/>
    </row>
    <row r="653" spans="10:21" ht="15.5" x14ac:dyDescent="0.35">
      <c r="J653" s="9"/>
      <c r="K653" s="5"/>
      <c r="L653" s="5"/>
      <c r="M653" s="5"/>
      <c r="S653" s="137"/>
      <c r="T653" s="137"/>
      <c r="U653" s="137"/>
    </row>
    <row r="654" spans="10:21" ht="15.5" x14ac:dyDescent="0.35">
      <c r="J654" s="9"/>
      <c r="K654" s="5"/>
      <c r="L654" s="5"/>
      <c r="M654" s="5"/>
      <c r="S654" s="137"/>
      <c r="T654" s="137"/>
      <c r="U654" s="137"/>
    </row>
    <row r="655" spans="10:21" ht="15.5" x14ac:dyDescent="0.35">
      <c r="J655" s="9"/>
      <c r="K655" s="5"/>
      <c r="L655" s="5"/>
      <c r="M655" s="5"/>
      <c r="S655" s="137"/>
      <c r="T655" s="137"/>
      <c r="U655" s="137"/>
    </row>
    <row r="656" spans="10:21" ht="15.5" x14ac:dyDescent="0.35">
      <c r="J656" s="9"/>
      <c r="K656" s="5"/>
      <c r="L656" s="5"/>
      <c r="M656" s="5"/>
      <c r="S656" s="137"/>
      <c r="T656" s="137"/>
      <c r="U656" s="137"/>
    </row>
    <row r="657" spans="10:21" ht="15.5" x14ac:dyDescent="0.35">
      <c r="J657" s="9"/>
      <c r="K657" s="5"/>
      <c r="L657" s="5"/>
      <c r="M657" s="5"/>
      <c r="S657" s="137"/>
      <c r="T657" s="137"/>
      <c r="U657" s="137"/>
    </row>
    <row r="658" spans="10:21" ht="15.5" x14ac:dyDescent="0.35">
      <c r="J658" s="9"/>
      <c r="K658" s="5"/>
      <c r="L658" s="5"/>
      <c r="M658" s="5"/>
      <c r="S658" s="137"/>
      <c r="T658" s="137"/>
      <c r="U658" s="137"/>
    </row>
    <row r="659" spans="10:21" ht="15.5" x14ac:dyDescent="0.35">
      <c r="J659" s="9"/>
      <c r="K659" s="5"/>
      <c r="L659" s="5"/>
      <c r="M659" s="5"/>
      <c r="S659" s="137"/>
      <c r="T659" s="137"/>
      <c r="U659" s="137"/>
    </row>
    <row r="660" spans="10:21" ht="15.5" x14ac:dyDescent="0.35">
      <c r="J660" s="9"/>
      <c r="K660" s="5"/>
      <c r="L660" s="5"/>
      <c r="M660" s="5"/>
      <c r="S660" s="137"/>
      <c r="T660" s="137"/>
      <c r="U660" s="137"/>
    </row>
    <row r="661" spans="10:21" ht="15.5" x14ac:dyDescent="0.35">
      <c r="J661" s="9"/>
      <c r="K661" s="5"/>
      <c r="L661" s="5"/>
      <c r="M661" s="5"/>
      <c r="S661" s="137"/>
      <c r="T661" s="137"/>
      <c r="U661" s="137"/>
    </row>
    <row r="662" spans="10:21" ht="15.5" x14ac:dyDescent="0.35">
      <c r="J662" s="9"/>
      <c r="K662" s="5"/>
      <c r="L662" s="5"/>
      <c r="M662" s="5"/>
      <c r="S662" s="137"/>
      <c r="T662" s="137"/>
      <c r="U662" s="137"/>
    </row>
    <row r="663" spans="10:21" ht="15.5" x14ac:dyDescent="0.35">
      <c r="J663" s="9"/>
      <c r="K663" s="5"/>
      <c r="L663" s="5"/>
      <c r="M663" s="5"/>
      <c r="S663" s="137"/>
      <c r="T663" s="137"/>
      <c r="U663" s="137"/>
    </row>
    <row r="664" spans="10:21" ht="15.5" x14ac:dyDescent="0.35">
      <c r="J664" s="9"/>
      <c r="K664" s="5"/>
      <c r="L664" s="5"/>
      <c r="M664" s="5"/>
      <c r="S664" s="137"/>
      <c r="T664" s="137"/>
      <c r="U664" s="137"/>
    </row>
    <row r="665" spans="10:21" ht="15.5" x14ac:dyDescent="0.35">
      <c r="J665" s="9"/>
      <c r="K665" s="5"/>
      <c r="L665" s="5"/>
      <c r="M665" s="5"/>
      <c r="S665" s="137"/>
      <c r="T665" s="137"/>
      <c r="U665" s="137"/>
    </row>
    <row r="666" spans="10:21" ht="15.5" x14ac:dyDescent="0.35">
      <c r="J666" s="9"/>
      <c r="K666" s="5"/>
      <c r="L666" s="5"/>
      <c r="M666" s="5"/>
      <c r="S666" s="137"/>
      <c r="T666" s="137"/>
      <c r="U666" s="137"/>
    </row>
    <row r="667" spans="10:21" ht="15.5" x14ac:dyDescent="0.35">
      <c r="J667" s="9"/>
      <c r="K667" s="5"/>
      <c r="L667" s="5"/>
      <c r="M667" s="5"/>
      <c r="S667" s="137"/>
      <c r="T667" s="137"/>
      <c r="U667" s="137"/>
    </row>
    <row r="668" spans="10:21" ht="15.5" x14ac:dyDescent="0.35">
      <c r="J668" s="9"/>
      <c r="K668" s="5"/>
      <c r="L668" s="5"/>
      <c r="M668" s="5"/>
      <c r="S668" s="137"/>
      <c r="T668" s="137"/>
      <c r="U668" s="137"/>
    </row>
    <row r="669" spans="10:21" ht="15.5" x14ac:dyDescent="0.35">
      <c r="J669" s="9"/>
      <c r="K669" s="5"/>
      <c r="L669" s="5"/>
      <c r="M669" s="5"/>
      <c r="S669" s="137"/>
      <c r="T669" s="137"/>
      <c r="U669" s="137"/>
    </row>
    <row r="670" spans="10:21" ht="15.5" x14ac:dyDescent="0.35">
      <c r="J670" s="9"/>
      <c r="K670" s="5"/>
      <c r="L670" s="5"/>
      <c r="M670" s="5"/>
      <c r="S670" s="137"/>
      <c r="T670" s="137"/>
      <c r="U670" s="137"/>
    </row>
    <row r="671" spans="10:21" ht="15.5" x14ac:dyDescent="0.35">
      <c r="J671" s="9"/>
      <c r="K671" s="5"/>
      <c r="L671" s="5"/>
      <c r="M671" s="5"/>
      <c r="S671" s="137"/>
      <c r="T671" s="137"/>
      <c r="U671" s="137"/>
    </row>
    <row r="672" spans="10:21" ht="15.5" x14ac:dyDescent="0.35">
      <c r="J672" s="9"/>
      <c r="K672" s="5"/>
      <c r="L672" s="5"/>
      <c r="M672" s="5"/>
      <c r="S672" s="137"/>
      <c r="T672" s="137"/>
      <c r="U672" s="137"/>
    </row>
    <row r="673" spans="10:21" ht="15.5" x14ac:dyDescent="0.35">
      <c r="J673" s="9"/>
      <c r="K673" s="5"/>
      <c r="L673" s="5"/>
      <c r="M673" s="5"/>
      <c r="S673" s="137"/>
      <c r="T673" s="137"/>
      <c r="U673" s="137"/>
    </row>
    <row r="674" spans="10:21" ht="15.5" x14ac:dyDescent="0.35">
      <c r="J674" s="9"/>
      <c r="K674" s="5"/>
      <c r="L674" s="5"/>
      <c r="M674" s="5"/>
      <c r="S674" s="137"/>
      <c r="T674" s="137"/>
      <c r="U674" s="137"/>
    </row>
    <row r="675" spans="10:21" ht="15.5" x14ac:dyDescent="0.35">
      <c r="J675" s="9"/>
      <c r="K675" s="5"/>
      <c r="L675" s="5"/>
      <c r="M675" s="5"/>
      <c r="S675" s="137"/>
      <c r="T675" s="137"/>
      <c r="U675" s="137"/>
    </row>
    <row r="676" spans="10:21" ht="15.5" x14ac:dyDescent="0.35">
      <c r="J676" s="9"/>
      <c r="K676" s="5"/>
      <c r="L676" s="5"/>
      <c r="M676" s="5"/>
      <c r="S676" s="137"/>
      <c r="T676" s="137"/>
      <c r="U676" s="137"/>
    </row>
    <row r="677" spans="10:21" ht="15.5" x14ac:dyDescent="0.35">
      <c r="J677" s="9"/>
      <c r="K677" s="5"/>
      <c r="L677" s="5"/>
      <c r="M677" s="5"/>
      <c r="S677" s="137"/>
      <c r="T677" s="137"/>
      <c r="U677" s="137"/>
    </row>
    <row r="678" spans="10:21" ht="15.5" x14ac:dyDescent="0.35">
      <c r="J678" s="9"/>
      <c r="K678" s="5"/>
      <c r="L678" s="5"/>
      <c r="M678" s="5"/>
      <c r="S678" s="137"/>
      <c r="T678" s="137"/>
      <c r="U678" s="137"/>
    </row>
    <row r="679" spans="10:21" ht="15.5" x14ac:dyDescent="0.35">
      <c r="J679" s="9"/>
      <c r="K679" s="5"/>
      <c r="L679" s="5"/>
      <c r="M679" s="5"/>
      <c r="S679" s="137"/>
      <c r="T679" s="137"/>
      <c r="U679" s="137"/>
    </row>
    <row r="680" spans="10:21" ht="15.5" x14ac:dyDescent="0.35">
      <c r="J680" s="9"/>
      <c r="K680" s="5"/>
      <c r="L680" s="5"/>
      <c r="M680" s="5"/>
      <c r="S680" s="137"/>
      <c r="T680" s="137"/>
      <c r="U680" s="137"/>
    </row>
    <row r="681" spans="10:21" ht="15.5" x14ac:dyDescent="0.35">
      <c r="J681" s="9"/>
      <c r="K681" s="5"/>
      <c r="L681" s="5"/>
      <c r="M681" s="5"/>
      <c r="S681" s="137"/>
      <c r="T681" s="137"/>
      <c r="U681" s="137"/>
    </row>
    <row r="682" spans="10:21" ht="15.5" x14ac:dyDescent="0.35">
      <c r="J682" s="9"/>
      <c r="K682" s="5"/>
      <c r="L682" s="5"/>
      <c r="M682" s="5"/>
      <c r="S682" s="137"/>
      <c r="T682" s="137"/>
      <c r="U682" s="137"/>
    </row>
    <row r="683" spans="10:21" ht="15.5" x14ac:dyDescent="0.35">
      <c r="J683" s="9"/>
      <c r="K683" s="5"/>
      <c r="L683" s="5"/>
      <c r="M683" s="5"/>
      <c r="S683" s="137"/>
      <c r="T683" s="137"/>
      <c r="U683" s="137"/>
    </row>
    <row r="684" spans="10:21" ht="15.5" x14ac:dyDescent="0.35">
      <c r="J684" s="9"/>
      <c r="K684" s="5"/>
      <c r="L684" s="5"/>
      <c r="M684" s="5"/>
      <c r="S684" s="137"/>
      <c r="T684" s="137"/>
      <c r="U684" s="137"/>
    </row>
    <row r="685" spans="10:21" ht="15.5" x14ac:dyDescent="0.35">
      <c r="J685" s="9"/>
      <c r="K685" s="5"/>
      <c r="L685" s="5"/>
      <c r="M685" s="5"/>
      <c r="S685" s="137"/>
      <c r="T685" s="137"/>
      <c r="U685" s="137"/>
    </row>
    <row r="686" spans="10:21" ht="15.5" x14ac:dyDescent="0.35">
      <c r="J686" s="9"/>
      <c r="K686" s="5"/>
      <c r="L686" s="5"/>
      <c r="M686" s="5"/>
      <c r="S686" s="137"/>
      <c r="T686" s="137"/>
      <c r="U686" s="137"/>
    </row>
    <row r="687" spans="10:21" ht="15.5" x14ac:dyDescent="0.35">
      <c r="J687" s="9"/>
      <c r="K687" s="5"/>
      <c r="L687" s="5"/>
      <c r="M687" s="5"/>
      <c r="S687" s="137"/>
      <c r="T687" s="137"/>
      <c r="U687" s="137"/>
    </row>
    <row r="688" spans="10:21" ht="15.5" x14ac:dyDescent="0.35">
      <c r="J688" s="9"/>
      <c r="K688" s="5"/>
      <c r="L688" s="5"/>
      <c r="M688" s="5"/>
      <c r="S688" s="137"/>
      <c r="T688" s="137"/>
      <c r="U688" s="137"/>
    </row>
    <row r="689" spans="10:21" ht="15.5" x14ac:dyDescent="0.35">
      <c r="J689" s="9"/>
      <c r="K689" s="5"/>
      <c r="L689" s="5"/>
      <c r="M689" s="5"/>
      <c r="S689" s="137"/>
      <c r="T689" s="137"/>
      <c r="U689" s="137"/>
    </row>
    <row r="690" spans="10:21" ht="15.5" x14ac:dyDescent="0.35">
      <c r="J690" s="9"/>
      <c r="K690" s="5"/>
      <c r="L690" s="5"/>
      <c r="M690" s="5"/>
      <c r="S690" s="137"/>
      <c r="T690" s="137"/>
      <c r="U690" s="137"/>
    </row>
    <row r="691" spans="10:21" ht="15.5" x14ac:dyDescent="0.35">
      <c r="J691" s="9"/>
      <c r="K691" s="5"/>
      <c r="L691" s="5"/>
      <c r="M691" s="5"/>
      <c r="S691" s="137"/>
      <c r="T691" s="137"/>
      <c r="U691" s="137"/>
    </row>
    <row r="692" spans="10:21" ht="15.5" x14ac:dyDescent="0.35">
      <c r="J692" s="9"/>
      <c r="K692" s="5"/>
      <c r="L692" s="5"/>
      <c r="M692" s="5"/>
      <c r="S692" s="137"/>
      <c r="T692" s="137"/>
      <c r="U692" s="137"/>
    </row>
    <row r="693" spans="10:21" ht="15.5" x14ac:dyDescent="0.35">
      <c r="J693" s="9"/>
      <c r="K693" s="5"/>
      <c r="L693" s="5"/>
      <c r="M693" s="5"/>
      <c r="S693" s="137"/>
      <c r="T693" s="137"/>
      <c r="U693" s="137"/>
    </row>
    <row r="694" spans="10:21" ht="15.5" x14ac:dyDescent="0.35">
      <c r="J694" s="9"/>
      <c r="K694" s="5"/>
      <c r="L694" s="5"/>
      <c r="M694" s="5"/>
      <c r="S694" s="137"/>
      <c r="T694" s="137"/>
      <c r="U694" s="137"/>
    </row>
    <row r="695" spans="10:21" ht="15.5" x14ac:dyDescent="0.35">
      <c r="J695" s="9"/>
      <c r="K695" s="5"/>
      <c r="L695" s="5"/>
      <c r="M695" s="5"/>
      <c r="S695" s="137"/>
      <c r="T695" s="137"/>
      <c r="U695" s="137"/>
    </row>
    <row r="696" spans="10:21" ht="15.5" x14ac:dyDescent="0.35">
      <c r="J696" s="9"/>
      <c r="K696" s="5"/>
      <c r="L696" s="5"/>
      <c r="M696" s="5"/>
      <c r="S696" s="137"/>
      <c r="T696" s="137"/>
      <c r="U696" s="137"/>
    </row>
    <row r="697" spans="10:21" ht="15.5" x14ac:dyDescent="0.35">
      <c r="J697" s="9"/>
      <c r="K697" s="5"/>
      <c r="L697" s="5"/>
      <c r="M697" s="5"/>
      <c r="S697" s="137"/>
      <c r="T697" s="137"/>
      <c r="U697" s="137"/>
    </row>
    <row r="698" spans="10:21" ht="15.5" x14ac:dyDescent="0.35">
      <c r="J698" s="9"/>
      <c r="K698" s="5"/>
      <c r="L698" s="5"/>
      <c r="M698" s="5"/>
      <c r="S698" s="137"/>
      <c r="T698" s="137"/>
      <c r="U698" s="137"/>
    </row>
    <row r="699" spans="10:21" ht="15.5" x14ac:dyDescent="0.35">
      <c r="J699" s="9"/>
      <c r="K699" s="5"/>
      <c r="L699" s="5"/>
      <c r="M699" s="5"/>
      <c r="S699" s="137"/>
      <c r="T699" s="137"/>
      <c r="U699" s="137"/>
    </row>
    <row r="700" spans="10:21" ht="15.5" x14ac:dyDescent="0.35">
      <c r="J700" s="9"/>
      <c r="K700" s="5"/>
      <c r="L700" s="5"/>
      <c r="M700" s="5"/>
      <c r="S700" s="137"/>
      <c r="T700" s="137"/>
      <c r="U700" s="137"/>
    </row>
    <row r="701" spans="10:21" ht="15.5" x14ac:dyDescent="0.35">
      <c r="J701" s="9"/>
      <c r="K701" s="5"/>
      <c r="L701" s="5"/>
      <c r="M701" s="5"/>
      <c r="S701" s="137"/>
      <c r="T701" s="137"/>
      <c r="U701" s="137"/>
    </row>
    <row r="702" spans="10:21" ht="15.5" x14ac:dyDescent="0.35">
      <c r="J702" s="9"/>
      <c r="K702" s="5"/>
      <c r="L702" s="5"/>
      <c r="M702" s="5"/>
      <c r="S702" s="137"/>
      <c r="T702" s="137"/>
      <c r="U702" s="137"/>
    </row>
    <row r="703" spans="10:21" ht="15.5" x14ac:dyDescent="0.35">
      <c r="J703" s="9"/>
      <c r="K703" s="5"/>
      <c r="L703" s="5"/>
      <c r="M703" s="5"/>
      <c r="S703" s="137"/>
      <c r="T703" s="137"/>
      <c r="U703" s="137"/>
    </row>
    <row r="704" spans="10:21" ht="15.5" x14ac:dyDescent="0.35">
      <c r="J704" s="9"/>
      <c r="K704" s="5"/>
      <c r="L704" s="5"/>
      <c r="M704" s="5"/>
      <c r="S704" s="137"/>
      <c r="T704" s="137"/>
      <c r="U704" s="137"/>
    </row>
    <row r="705" spans="10:21" ht="15.5" x14ac:dyDescent="0.35">
      <c r="J705" s="9"/>
      <c r="K705" s="5"/>
      <c r="L705" s="5"/>
      <c r="M705" s="5"/>
      <c r="S705" s="137"/>
      <c r="T705" s="137"/>
      <c r="U705" s="137"/>
    </row>
    <row r="706" spans="10:21" ht="15.5" x14ac:dyDescent="0.35">
      <c r="J706" s="9"/>
      <c r="K706" s="5"/>
      <c r="L706" s="5"/>
      <c r="M706" s="5"/>
      <c r="S706" s="137"/>
      <c r="T706" s="137"/>
      <c r="U706" s="137"/>
    </row>
    <row r="707" spans="10:21" ht="15.5" x14ac:dyDescent="0.35">
      <c r="J707" s="9"/>
      <c r="K707" s="5"/>
      <c r="L707" s="5"/>
      <c r="M707" s="5"/>
      <c r="S707" s="137"/>
      <c r="T707" s="137"/>
      <c r="U707" s="137"/>
    </row>
    <row r="708" spans="10:21" ht="15.5" x14ac:dyDescent="0.35">
      <c r="J708" s="9"/>
      <c r="K708" s="5"/>
      <c r="L708" s="5"/>
      <c r="M708" s="5"/>
      <c r="S708" s="137"/>
      <c r="T708" s="137"/>
      <c r="U708" s="137"/>
    </row>
    <row r="709" spans="10:21" ht="15.5" x14ac:dyDescent="0.35">
      <c r="J709" s="9"/>
      <c r="K709" s="5"/>
      <c r="L709" s="5"/>
      <c r="M709" s="5"/>
      <c r="S709" s="137"/>
      <c r="T709" s="137"/>
      <c r="U709" s="137"/>
    </row>
    <row r="710" spans="10:21" ht="15.5" x14ac:dyDescent="0.35">
      <c r="J710" s="9"/>
      <c r="K710" s="5"/>
      <c r="L710" s="5"/>
      <c r="M710" s="5"/>
      <c r="S710" s="137"/>
      <c r="T710" s="137"/>
      <c r="U710" s="137"/>
    </row>
    <row r="711" spans="10:21" ht="15.5" x14ac:dyDescent="0.35">
      <c r="J711" s="9"/>
      <c r="K711" s="5"/>
      <c r="L711" s="5"/>
      <c r="M711" s="5"/>
      <c r="S711" s="137"/>
      <c r="T711" s="137"/>
      <c r="U711" s="137"/>
    </row>
    <row r="712" spans="10:21" ht="15.5" x14ac:dyDescent="0.35">
      <c r="J712" s="9"/>
      <c r="K712" s="5"/>
      <c r="L712" s="5"/>
      <c r="M712" s="5"/>
      <c r="S712" s="137"/>
      <c r="T712" s="137"/>
      <c r="U712" s="137"/>
    </row>
    <row r="713" spans="10:21" ht="15.5" x14ac:dyDescent="0.35">
      <c r="J713" s="9"/>
      <c r="K713" s="5"/>
      <c r="L713" s="5"/>
      <c r="M713" s="5"/>
      <c r="S713" s="137"/>
      <c r="T713" s="137"/>
      <c r="U713" s="137"/>
    </row>
    <row r="714" spans="10:21" ht="15.5" x14ac:dyDescent="0.35">
      <c r="J714" s="9"/>
      <c r="K714" s="5"/>
      <c r="L714" s="5"/>
      <c r="M714" s="5"/>
      <c r="S714" s="137"/>
      <c r="T714" s="137"/>
      <c r="U714" s="137"/>
    </row>
    <row r="715" spans="10:21" ht="15.5" x14ac:dyDescent="0.35">
      <c r="J715" s="9"/>
      <c r="K715" s="5"/>
      <c r="L715" s="5"/>
      <c r="M715" s="5"/>
      <c r="S715" s="137"/>
      <c r="T715" s="137"/>
      <c r="U715" s="137"/>
    </row>
    <row r="716" spans="10:21" ht="15.5" x14ac:dyDescent="0.35">
      <c r="J716" s="9"/>
      <c r="K716" s="5"/>
      <c r="L716" s="5"/>
      <c r="M716" s="5"/>
      <c r="S716" s="137"/>
      <c r="T716" s="137"/>
      <c r="U716" s="137"/>
    </row>
    <row r="717" spans="10:21" ht="15.5" x14ac:dyDescent="0.35">
      <c r="J717" s="9"/>
      <c r="K717" s="5"/>
      <c r="L717" s="5"/>
      <c r="M717" s="5"/>
      <c r="S717" s="137"/>
      <c r="T717" s="137"/>
      <c r="U717" s="137"/>
    </row>
    <row r="718" spans="10:21" ht="15.5" x14ac:dyDescent="0.35">
      <c r="J718" s="9"/>
      <c r="K718" s="5"/>
      <c r="L718" s="5"/>
      <c r="M718" s="5"/>
      <c r="S718" s="137"/>
      <c r="T718" s="137"/>
      <c r="U718" s="137"/>
    </row>
    <row r="719" spans="10:21" ht="15.5" x14ac:dyDescent="0.35">
      <c r="J719" s="9"/>
      <c r="K719" s="5"/>
      <c r="L719" s="5"/>
      <c r="M719" s="5"/>
      <c r="S719" s="137"/>
      <c r="T719" s="137"/>
      <c r="U719" s="137"/>
    </row>
    <row r="720" spans="10:21" ht="15.5" x14ac:dyDescent="0.35">
      <c r="J720" s="9"/>
      <c r="K720" s="5"/>
      <c r="L720" s="5"/>
      <c r="M720" s="5"/>
      <c r="S720" s="137"/>
      <c r="T720" s="137"/>
      <c r="U720" s="137"/>
    </row>
    <row r="721" spans="10:21" ht="15.5" x14ac:dyDescent="0.35">
      <c r="J721" s="9"/>
      <c r="K721" s="5"/>
      <c r="L721" s="5"/>
      <c r="M721" s="5"/>
      <c r="S721" s="137"/>
      <c r="T721" s="137"/>
      <c r="U721" s="137"/>
    </row>
    <row r="722" spans="10:21" ht="15.5" x14ac:dyDescent="0.35">
      <c r="J722" s="9"/>
      <c r="K722" s="5"/>
      <c r="L722" s="5"/>
      <c r="M722" s="5"/>
      <c r="S722" s="137"/>
      <c r="T722" s="137"/>
      <c r="U722" s="137"/>
    </row>
    <row r="723" spans="10:21" ht="15.5" x14ac:dyDescent="0.35">
      <c r="J723" s="9"/>
      <c r="K723" s="5"/>
      <c r="L723" s="5"/>
      <c r="M723" s="5"/>
      <c r="S723" s="137"/>
      <c r="T723" s="137"/>
      <c r="U723" s="137"/>
    </row>
    <row r="724" spans="10:21" ht="15.5" x14ac:dyDescent="0.35">
      <c r="J724" s="9"/>
      <c r="K724" s="5"/>
      <c r="L724" s="5"/>
      <c r="M724" s="5"/>
      <c r="S724" s="137"/>
      <c r="T724" s="137"/>
      <c r="U724" s="137"/>
    </row>
    <row r="725" spans="10:21" ht="15.5" x14ac:dyDescent="0.35">
      <c r="J725" s="9"/>
      <c r="K725" s="5"/>
      <c r="L725" s="5"/>
      <c r="M725" s="5"/>
      <c r="S725" s="137"/>
      <c r="T725" s="137"/>
      <c r="U725" s="137"/>
    </row>
    <row r="726" spans="10:21" ht="15.5" x14ac:dyDescent="0.35">
      <c r="J726" s="9"/>
      <c r="K726" s="5"/>
      <c r="L726" s="5"/>
      <c r="M726" s="5"/>
      <c r="S726" s="137"/>
      <c r="T726" s="137"/>
      <c r="U726" s="137"/>
    </row>
    <row r="727" spans="10:21" ht="15.5" x14ac:dyDescent="0.35">
      <c r="J727" s="9"/>
      <c r="K727" s="5"/>
      <c r="L727" s="5"/>
      <c r="M727" s="5"/>
      <c r="S727" s="137"/>
      <c r="T727" s="137"/>
      <c r="U727" s="137"/>
    </row>
    <row r="728" spans="10:21" ht="15.5" x14ac:dyDescent="0.35">
      <c r="J728" s="9"/>
      <c r="K728" s="5"/>
      <c r="L728" s="5"/>
      <c r="M728" s="5"/>
      <c r="S728" s="137"/>
      <c r="T728" s="137"/>
      <c r="U728" s="137"/>
    </row>
    <row r="729" spans="10:21" ht="15.5" x14ac:dyDescent="0.35">
      <c r="J729" s="9"/>
      <c r="K729" s="5"/>
      <c r="L729" s="5"/>
      <c r="M729" s="5"/>
      <c r="S729" s="137"/>
      <c r="T729" s="137"/>
      <c r="U729" s="137"/>
    </row>
    <row r="730" spans="10:21" ht="15.5" x14ac:dyDescent="0.35">
      <c r="J730" s="9"/>
      <c r="K730" s="5"/>
      <c r="L730" s="5"/>
      <c r="M730" s="5"/>
      <c r="S730" s="137"/>
      <c r="T730" s="137"/>
      <c r="U730" s="137"/>
    </row>
    <row r="731" spans="10:21" ht="15.5" x14ac:dyDescent="0.35">
      <c r="J731" s="9"/>
      <c r="K731" s="5"/>
      <c r="L731" s="5"/>
      <c r="M731" s="5"/>
      <c r="S731" s="137"/>
      <c r="T731" s="137"/>
      <c r="U731" s="137"/>
    </row>
    <row r="732" spans="10:21" ht="15.5" x14ac:dyDescent="0.35">
      <c r="J732" s="9"/>
      <c r="K732" s="5"/>
      <c r="L732" s="5"/>
      <c r="M732" s="5"/>
      <c r="S732" s="137"/>
      <c r="T732" s="137"/>
      <c r="U732" s="137"/>
    </row>
    <row r="733" spans="10:21" ht="15.5" x14ac:dyDescent="0.35">
      <c r="J733" s="9"/>
      <c r="K733" s="5"/>
      <c r="L733" s="5"/>
      <c r="M733" s="5"/>
      <c r="S733" s="137"/>
      <c r="T733" s="137"/>
      <c r="U733" s="137"/>
    </row>
    <row r="734" spans="10:21" ht="15.5" x14ac:dyDescent="0.35">
      <c r="J734" s="9"/>
      <c r="K734" s="5"/>
      <c r="L734" s="5"/>
      <c r="M734" s="5"/>
      <c r="S734" s="137"/>
      <c r="T734" s="137"/>
      <c r="U734" s="137"/>
    </row>
    <row r="735" spans="10:21" ht="15.5" x14ac:dyDescent="0.35">
      <c r="J735" s="9"/>
      <c r="K735" s="5"/>
      <c r="L735" s="5"/>
      <c r="M735" s="5"/>
      <c r="S735" s="137"/>
      <c r="T735" s="137"/>
      <c r="U735" s="137"/>
    </row>
    <row r="736" spans="10:21" ht="15.5" x14ac:dyDescent="0.35">
      <c r="J736" s="9"/>
      <c r="K736" s="5"/>
      <c r="L736" s="5"/>
      <c r="M736" s="5"/>
      <c r="S736" s="137"/>
      <c r="T736" s="137"/>
      <c r="U736" s="137"/>
    </row>
    <row r="737" spans="10:21" ht="15.5" x14ac:dyDescent="0.35">
      <c r="J737" s="9"/>
      <c r="K737" s="5"/>
      <c r="L737" s="5"/>
      <c r="M737" s="5"/>
      <c r="S737" s="137"/>
      <c r="T737" s="137"/>
      <c r="U737" s="137"/>
    </row>
    <row r="738" spans="10:21" ht="15.5" x14ac:dyDescent="0.35">
      <c r="J738" s="9"/>
      <c r="K738" s="5"/>
      <c r="L738" s="5"/>
      <c r="M738" s="5"/>
      <c r="S738" s="137"/>
      <c r="T738" s="137"/>
      <c r="U738" s="137"/>
    </row>
    <row r="739" spans="10:21" ht="15.5" x14ac:dyDescent="0.35">
      <c r="J739" s="9"/>
      <c r="K739" s="5"/>
      <c r="L739" s="5"/>
      <c r="M739" s="5"/>
      <c r="S739" s="137"/>
      <c r="T739" s="137"/>
      <c r="U739" s="137"/>
    </row>
    <row r="740" spans="10:21" ht="15.5" x14ac:dyDescent="0.35">
      <c r="J740" s="9"/>
      <c r="K740" s="5"/>
      <c r="L740" s="5"/>
      <c r="M740" s="5"/>
      <c r="S740" s="137"/>
      <c r="T740" s="137"/>
      <c r="U740" s="137"/>
    </row>
    <row r="741" spans="10:21" ht="15.5" x14ac:dyDescent="0.35">
      <c r="J741" s="9"/>
      <c r="K741" s="5"/>
      <c r="L741" s="5"/>
      <c r="M741" s="5"/>
      <c r="S741" s="137"/>
      <c r="T741" s="137"/>
      <c r="U741" s="137"/>
    </row>
    <row r="742" spans="10:21" ht="15.5" x14ac:dyDescent="0.35">
      <c r="J742" s="9"/>
      <c r="K742" s="5"/>
      <c r="L742" s="5"/>
      <c r="M742" s="5"/>
      <c r="S742" s="137"/>
      <c r="T742" s="137"/>
      <c r="U742" s="137"/>
    </row>
    <row r="743" spans="10:21" ht="15.5" x14ac:dyDescent="0.35">
      <c r="J743" s="9"/>
      <c r="K743" s="5"/>
      <c r="L743" s="5"/>
      <c r="M743" s="5"/>
      <c r="S743" s="137"/>
      <c r="T743" s="137"/>
      <c r="U743" s="137"/>
    </row>
    <row r="744" spans="10:21" ht="15.5" x14ac:dyDescent="0.35">
      <c r="J744" s="9"/>
      <c r="K744" s="5"/>
      <c r="L744" s="5"/>
      <c r="M744" s="5"/>
      <c r="S744" s="137"/>
      <c r="T744" s="137"/>
      <c r="U744" s="137"/>
    </row>
    <row r="745" spans="10:21" ht="15.5" x14ac:dyDescent="0.35">
      <c r="J745" s="9"/>
      <c r="K745" s="5"/>
      <c r="L745" s="5"/>
      <c r="M745" s="5"/>
      <c r="S745" s="137"/>
      <c r="T745" s="137"/>
      <c r="U745" s="137"/>
    </row>
    <row r="746" spans="10:21" ht="15.5" x14ac:dyDescent="0.35">
      <c r="J746" s="9"/>
      <c r="K746" s="5"/>
      <c r="L746" s="5"/>
      <c r="M746" s="5"/>
      <c r="S746" s="137"/>
      <c r="T746" s="137"/>
      <c r="U746" s="137"/>
    </row>
    <row r="747" spans="10:21" ht="15.5" x14ac:dyDescent="0.35">
      <c r="J747" s="9"/>
      <c r="K747" s="5"/>
      <c r="L747" s="5"/>
      <c r="M747" s="5"/>
      <c r="S747" s="137"/>
      <c r="T747" s="137"/>
      <c r="U747" s="137"/>
    </row>
    <row r="748" spans="10:21" ht="15.5" x14ac:dyDescent="0.35">
      <c r="J748" s="9"/>
      <c r="K748" s="5"/>
      <c r="L748" s="5"/>
      <c r="M748" s="5"/>
      <c r="S748" s="137"/>
      <c r="T748" s="137"/>
      <c r="U748" s="137"/>
    </row>
    <row r="749" spans="10:21" ht="15.5" x14ac:dyDescent="0.35">
      <c r="J749" s="9"/>
      <c r="K749" s="5"/>
      <c r="L749" s="5"/>
      <c r="M749" s="5"/>
      <c r="S749" s="137"/>
      <c r="T749" s="137"/>
      <c r="U749" s="137"/>
    </row>
    <row r="750" spans="10:21" ht="15.5" x14ac:dyDescent="0.35">
      <c r="J750" s="9"/>
      <c r="K750" s="5"/>
      <c r="L750" s="5"/>
      <c r="M750" s="5"/>
      <c r="S750" s="137"/>
      <c r="T750" s="137"/>
      <c r="U750" s="137"/>
    </row>
    <row r="751" spans="10:21" ht="15.5" x14ac:dyDescent="0.35">
      <c r="J751" s="9"/>
      <c r="K751" s="5"/>
      <c r="L751" s="5"/>
      <c r="M751" s="5"/>
      <c r="S751" s="137"/>
      <c r="T751" s="137"/>
      <c r="U751" s="137"/>
    </row>
    <row r="752" spans="10:21" ht="15.5" x14ac:dyDescent="0.35">
      <c r="J752" s="9"/>
      <c r="K752" s="5"/>
      <c r="L752" s="5"/>
      <c r="M752" s="5"/>
      <c r="S752" s="137"/>
      <c r="T752" s="137"/>
      <c r="U752" s="137"/>
    </row>
    <row r="753" spans="10:21" ht="15.5" x14ac:dyDescent="0.35">
      <c r="J753" s="9"/>
      <c r="K753" s="5"/>
      <c r="L753" s="5"/>
      <c r="M753" s="5"/>
      <c r="S753" s="137"/>
      <c r="T753" s="137"/>
      <c r="U753" s="137"/>
    </row>
    <row r="754" spans="10:21" ht="15.5" x14ac:dyDescent="0.35">
      <c r="J754" s="9"/>
      <c r="K754" s="5"/>
      <c r="L754" s="5"/>
      <c r="M754" s="5"/>
      <c r="S754" s="137"/>
      <c r="T754" s="137"/>
      <c r="U754" s="137"/>
    </row>
    <row r="755" spans="10:21" ht="15.5" x14ac:dyDescent="0.35">
      <c r="J755" s="9"/>
      <c r="K755" s="5"/>
      <c r="L755" s="5"/>
      <c r="M755" s="5"/>
      <c r="S755" s="137"/>
      <c r="T755" s="137"/>
      <c r="U755" s="137"/>
    </row>
    <row r="756" spans="10:21" ht="15.5" x14ac:dyDescent="0.35">
      <c r="J756" s="9"/>
      <c r="K756" s="5"/>
      <c r="L756" s="5"/>
      <c r="M756" s="5"/>
      <c r="S756" s="137"/>
      <c r="T756" s="137"/>
      <c r="U756" s="137"/>
    </row>
    <row r="757" spans="10:21" ht="15.5" x14ac:dyDescent="0.35">
      <c r="J757" s="9"/>
      <c r="K757" s="5"/>
      <c r="L757" s="5"/>
      <c r="M757" s="5"/>
      <c r="S757" s="137"/>
      <c r="T757" s="137"/>
      <c r="U757" s="137"/>
    </row>
    <row r="758" spans="10:21" ht="15.5" x14ac:dyDescent="0.35">
      <c r="J758" s="9"/>
      <c r="K758" s="5"/>
      <c r="L758" s="5"/>
      <c r="M758" s="5"/>
      <c r="S758" s="137"/>
      <c r="T758" s="137"/>
      <c r="U758" s="137"/>
    </row>
    <row r="759" spans="10:21" ht="15.5" x14ac:dyDescent="0.35">
      <c r="J759" s="9"/>
      <c r="K759" s="5"/>
      <c r="L759" s="5"/>
      <c r="M759" s="5"/>
      <c r="S759" s="137"/>
      <c r="T759" s="137"/>
      <c r="U759" s="137"/>
    </row>
    <row r="760" spans="10:21" ht="15.5" x14ac:dyDescent="0.35">
      <c r="J760" s="9"/>
      <c r="K760" s="5"/>
      <c r="L760" s="5"/>
      <c r="M760" s="5"/>
      <c r="S760" s="137"/>
      <c r="T760" s="137"/>
      <c r="U760" s="137"/>
    </row>
    <row r="761" spans="10:21" ht="15.5" x14ac:dyDescent="0.35">
      <c r="J761" s="9"/>
      <c r="K761" s="5"/>
      <c r="L761" s="5"/>
      <c r="M761" s="5"/>
      <c r="S761" s="137"/>
      <c r="T761" s="137"/>
      <c r="U761" s="137"/>
    </row>
    <row r="762" spans="10:21" ht="15.5" x14ac:dyDescent="0.35">
      <c r="J762" s="9"/>
      <c r="K762" s="5"/>
      <c r="L762" s="5"/>
      <c r="M762" s="5"/>
      <c r="S762" s="137"/>
      <c r="T762" s="137"/>
      <c r="U762" s="137"/>
    </row>
    <row r="763" spans="10:21" ht="15.5" x14ac:dyDescent="0.35">
      <c r="J763" s="9"/>
      <c r="K763" s="5"/>
      <c r="L763" s="5"/>
      <c r="M763" s="5"/>
      <c r="S763" s="137"/>
      <c r="T763" s="137"/>
      <c r="U763" s="137"/>
    </row>
    <row r="764" spans="10:21" ht="15.5" x14ac:dyDescent="0.35">
      <c r="J764" s="9"/>
      <c r="K764" s="5"/>
      <c r="L764" s="5"/>
      <c r="M764" s="5"/>
      <c r="S764" s="137"/>
      <c r="T764" s="137"/>
      <c r="U764" s="137"/>
    </row>
    <row r="765" spans="10:21" ht="15.5" x14ac:dyDescent="0.35">
      <c r="J765" s="9"/>
      <c r="K765" s="5"/>
      <c r="L765" s="5"/>
      <c r="M765" s="5"/>
      <c r="S765" s="137"/>
      <c r="T765" s="137"/>
      <c r="U765" s="137"/>
    </row>
    <row r="766" spans="10:21" ht="15.5" x14ac:dyDescent="0.35">
      <c r="J766" s="9"/>
      <c r="K766" s="5"/>
      <c r="L766" s="5"/>
      <c r="M766" s="5"/>
      <c r="S766" s="137"/>
      <c r="T766" s="137"/>
      <c r="U766" s="137"/>
    </row>
    <row r="767" spans="10:21" ht="15.5" x14ac:dyDescent="0.35">
      <c r="J767" s="9"/>
      <c r="K767" s="5"/>
      <c r="L767" s="5"/>
      <c r="M767" s="5"/>
      <c r="S767" s="137"/>
      <c r="T767" s="137"/>
      <c r="U767" s="137"/>
    </row>
    <row r="768" spans="10:21" ht="15.5" x14ac:dyDescent="0.35">
      <c r="J768" s="9"/>
      <c r="K768" s="5"/>
      <c r="L768" s="5"/>
      <c r="M768" s="5"/>
      <c r="S768" s="137"/>
      <c r="T768" s="137"/>
      <c r="U768" s="137"/>
    </row>
    <row r="769" spans="10:21" ht="15.5" x14ac:dyDescent="0.35">
      <c r="J769" s="9"/>
      <c r="K769" s="5"/>
      <c r="L769" s="5"/>
      <c r="M769" s="5"/>
      <c r="S769" s="137"/>
      <c r="T769" s="137"/>
      <c r="U769" s="137"/>
    </row>
    <row r="770" spans="10:21" ht="15.5" x14ac:dyDescent="0.35">
      <c r="J770" s="9"/>
      <c r="K770" s="5"/>
      <c r="L770" s="5"/>
      <c r="M770" s="5"/>
      <c r="S770" s="137"/>
      <c r="T770" s="137"/>
      <c r="U770" s="137"/>
    </row>
    <row r="771" spans="10:21" ht="15.5" x14ac:dyDescent="0.35">
      <c r="J771" s="9"/>
      <c r="K771" s="5"/>
      <c r="L771" s="5"/>
      <c r="M771" s="5"/>
      <c r="S771" s="137"/>
      <c r="T771" s="137"/>
      <c r="U771" s="137"/>
    </row>
    <row r="772" spans="10:21" ht="15.5" x14ac:dyDescent="0.35">
      <c r="J772" s="9"/>
      <c r="K772" s="5"/>
      <c r="L772" s="5"/>
      <c r="M772" s="5"/>
      <c r="S772" s="137"/>
      <c r="T772" s="137"/>
      <c r="U772" s="137"/>
    </row>
    <row r="773" spans="10:21" ht="15.5" x14ac:dyDescent="0.35">
      <c r="J773" s="9"/>
      <c r="K773" s="5"/>
      <c r="L773" s="5"/>
      <c r="M773" s="5"/>
      <c r="S773" s="137"/>
      <c r="T773" s="137"/>
      <c r="U773" s="137"/>
    </row>
    <row r="774" spans="10:21" ht="15.5" x14ac:dyDescent="0.35">
      <c r="J774" s="9"/>
      <c r="K774" s="5"/>
      <c r="L774" s="5"/>
      <c r="M774" s="5"/>
      <c r="S774" s="137"/>
      <c r="T774" s="137"/>
      <c r="U774" s="137"/>
    </row>
    <row r="775" spans="10:21" ht="15.5" x14ac:dyDescent="0.35">
      <c r="J775" s="9"/>
      <c r="K775" s="5"/>
      <c r="L775" s="5"/>
      <c r="M775" s="5"/>
      <c r="S775" s="137"/>
      <c r="T775" s="137"/>
      <c r="U775" s="137"/>
    </row>
    <row r="776" spans="10:21" ht="15.5" x14ac:dyDescent="0.35">
      <c r="J776" s="9"/>
      <c r="K776" s="5"/>
      <c r="L776" s="5"/>
      <c r="M776" s="5"/>
      <c r="S776" s="137"/>
      <c r="T776" s="137"/>
      <c r="U776" s="137"/>
    </row>
    <row r="777" spans="10:21" ht="15.5" x14ac:dyDescent="0.35">
      <c r="J777" s="9"/>
      <c r="K777" s="5"/>
      <c r="L777" s="5"/>
      <c r="M777" s="5"/>
      <c r="S777" s="137"/>
      <c r="T777" s="137"/>
      <c r="U777" s="137"/>
    </row>
    <row r="778" spans="10:21" ht="15.5" x14ac:dyDescent="0.35">
      <c r="J778" s="9"/>
      <c r="K778" s="5"/>
      <c r="L778" s="5"/>
      <c r="M778" s="5"/>
      <c r="S778" s="137"/>
      <c r="T778" s="137"/>
      <c r="U778" s="137"/>
    </row>
    <row r="779" spans="10:21" ht="15.5" x14ac:dyDescent="0.35">
      <c r="J779" s="9"/>
      <c r="K779" s="5"/>
      <c r="L779" s="5"/>
      <c r="M779" s="5"/>
      <c r="S779" s="137"/>
      <c r="T779" s="137"/>
      <c r="U779" s="137"/>
    </row>
    <row r="780" spans="10:21" ht="15.5" x14ac:dyDescent="0.35">
      <c r="J780" s="9"/>
      <c r="K780" s="5"/>
      <c r="L780" s="5"/>
      <c r="M780" s="5"/>
      <c r="S780" s="137"/>
      <c r="T780" s="137"/>
      <c r="U780" s="137"/>
    </row>
    <row r="781" spans="10:21" ht="15.5" x14ac:dyDescent="0.35">
      <c r="J781" s="9"/>
      <c r="K781" s="5"/>
      <c r="L781" s="5"/>
      <c r="M781" s="5"/>
      <c r="S781" s="137"/>
      <c r="T781" s="137"/>
      <c r="U781" s="137"/>
    </row>
    <row r="782" spans="10:21" ht="15.5" x14ac:dyDescent="0.35">
      <c r="J782" s="9"/>
      <c r="K782" s="5"/>
      <c r="L782" s="5"/>
      <c r="M782" s="5"/>
      <c r="S782" s="137"/>
      <c r="T782" s="137"/>
      <c r="U782" s="137"/>
    </row>
    <row r="783" spans="10:21" ht="15.5" x14ac:dyDescent="0.35">
      <c r="J783" s="9"/>
      <c r="K783" s="5"/>
      <c r="L783" s="5"/>
      <c r="M783" s="5"/>
      <c r="S783" s="137"/>
      <c r="T783" s="137"/>
      <c r="U783" s="137"/>
    </row>
    <row r="784" spans="10:21" ht="15.5" x14ac:dyDescent="0.35">
      <c r="J784" s="9"/>
      <c r="K784" s="5"/>
      <c r="L784" s="5"/>
      <c r="M784" s="5"/>
      <c r="S784" s="137"/>
      <c r="T784" s="137"/>
      <c r="U784" s="137"/>
    </row>
    <row r="785" spans="10:21" ht="15.5" x14ac:dyDescent="0.35">
      <c r="J785" s="9"/>
      <c r="K785" s="5"/>
      <c r="L785" s="5"/>
      <c r="M785" s="5"/>
      <c r="S785" s="137"/>
      <c r="T785" s="137"/>
      <c r="U785" s="137"/>
    </row>
    <row r="786" spans="10:21" ht="15.5" x14ac:dyDescent="0.35">
      <c r="J786" s="9"/>
      <c r="K786" s="5"/>
      <c r="L786" s="5"/>
      <c r="M786" s="5"/>
      <c r="S786" s="137"/>
      <c r="T786" s="137"/>
      <c r="U786" s="137"/>
    </row>
    <row r="787" spans="10:21" ht="15.5" x14ac:dyDescent="0.35">
      <c r="J787" s="9"/>
      <c r="K787" s="5"/>
      <c r="L787" s="5"/>
      <c r="M787" s="5"/>
      <c r="S787" s="137"/>
      <c r="T787" s="137"/>
      <c r="U787" s="137"/>
    </row>
    <row r="788" spans="10:21" ht="15.5" x14ac:dyDescent="0.35">
      <c r="J788" s="9"/>
      <c r="K788" s="5"/>
      <c r="L788" s="5"/>
      <c r="M788" s="5"/>
      <c r="S788" s="137"/>
      <c r="T788" s="137"/>
      <c r="U788" s="137"/>
    </row>
    <row r="789" spans="10:21" ht="15.5" x14ac:dyDescent="0.35">
      <c r="J789" s="9"/>
      <c r="K789" s="5"/>
      <c r="L789" s="5"/>
      <c r="M789" s="5"/>
      <c r="S789" s="137"/>
      <c r="T789" s="137"/>
      <c r="U789" s="137"/>
    </row>
    <row r="790" spans="10:21" ht="15.5" x14ac:dyDescent="0.35">
      <c r="J790" s="9"/>
      <c r="K790" s="5"/>
      <c r="L790" s="5"/>
      <c r="M790" s="5"/>
      <c r="S790" s="137"/>
      <c r="T790" s="137"/>
      <c r="U790" s="137"/>
    </row>
    <row r="791" spans="10:21" ht="15.5" x14ac:dyDescent="0.35">
      <c r="J791" s="9"/>
      <c r="K791" s="5"/>
      <c r="L791" s="5"/>
      <c r="M791" s="5"/>
      <c r="S791" s="137"/>
      <c r="T791" s="137"/>
      <c r="U791" s="137"/>
    </row>
    <row r="792" spans="10:21" ht="15.5" x14ac:dyDescent="0.35">
      <c r="J792" s="9"/>
      <c r="K792" s="5"/>
      <c r="L792" s="5"/>
      <c r="M792" s="5"/>
      <c r="S792" s="137"/>
      <c r="T792" s="137"/>
      <c r="U792" s="137"/>
    </row>
    <row r="793" spans="10:21" ht="15.5" x14ac:dyDescent="0.35">
      <c r="J793" s="9"/>
      <c r="K793" s="5"/>
      <c r="L793" s="5"/>
      <c r="M793" s="5"/>
      <c r="S793" s="137"/>
      <c r="T793" s="137"/>
      <c r="U793" s="137"/>
    </row>
    <row r="794" spans="10:21" ht="15.5" x14ac:dyDescent="0.35">
      <c r="J794" s="9"/>
      <c r="K794" s="5"/>
      <c r="L794" s="5"/>
      <c r="M794" s="5"/>
      <c r="S794" s="137"/>
      <c r="T794" s="137"/>
      <c r="U794" s="137"/>
    </row>
    <row r="795" spans="10:21" ht="15.5" x14ac:dyDescent="0.35">
      <c r="J795" s="9"/>
      <c r="K795" s="5"/>
      <c r="L795" s="5"/>
      <c r="M795" s="5"/>
      <c r="S795" s="137"/>
      <c r="T795" s="137"/>
      <c r="U795" s="137"/>
    </row>
    <row r="796" spans="10:21" ht="15.5" x14ac:dyDescent="0.35">
      <c r="J796" s="9"/>
      <c r="K796" s="5"/>
      <c r="L796" s="5"/>
      <c r="M796" s="5"/>
      <c r="S796" s="137"/>
      <c r="T796" s="137"/>
      <c r="U796" s="137"/>
    </row>
    <row r="797" spans="10:21" ht="15.5" x14ac:dyDescent="0.35">
      <c r="J797" s="9"/>
      <c r="K797" s="5"/>
      <c r="L797" s="5"/>
      <c r="M797" s="5"/>
      <c r="S797" s="137"/>
      <c r="T797" s="137"/>
      <c r="U797" s="137"/>
    </row>
    <row r="798" spans="10:21" ht="15.5" x14ac:dyDescent="0.35">
      <c r="J798" s="9"/>
      <c r="K798" s="5"/>
      <c r="L798" s="5"/>
      <c r="M798" s="5"/>
      <c r="S798" s="137"/>
      <c r="T798" s="137"/>
      <c r="U798" s="137"/>
    </row>
    <row r="799" spans="10:21" ht="15.5" x14ac:dyDescent="0.35">
      <c r="J799" s="9"/>
      <c r="K799" s="5"/>
      <c r="L799" s="5"/>
      <c r="M799" s="5"/>
      <c r="S799" s="137"/>
      <c r="T799" s="137"/>
      <c r="U799" s="137"/>
    </row>
    <row r="800" spans="10:21" ht="15.5" x14ac:dyDescent="0.35">
      <c r="J800" s="9"/>
      <c r="K800" s="5"/>
      <c r="L800" s="5"/>
      <c r="M800" s="5"/>
      <c r="S800" s="137"/>
      <c r="T800" s="137"/>
      <c r="U800" s="137"/>
    </row>
    <row r="801" spans="10:21" ht="15.5" x14ac:dyDescent="0.35">
      <c r="J801" s="9"/>
      <c r="K801" s="5"/>
      <c r="L801" s="5"/>
      <c r="M801" s="5"/>
      <c r="S801" s="137"/>
      <c r="T801" s="137"/>
      <c r="U801" s="137"/>
    </row>
    <row r="802" spans="10:21" ht="15.5" x14ac:dyDescent="0.35">
      <c r="J802" s="9"/>
      <c r="K802" s="5"/>
      <c r="L802" s="5"/>
      <c r="M802" s="5"/>
      <c r="S802" s="137"/>
      <c r="T802" s="137"/>
      <c r="U802" s="137"/>
    </row>
    <row r="803" spans="10:21" ht="15.5" x14ac:dyDescent="0.35">
      <c r="J803" s="9"/>
      <c r="K803" s="5"/>
      <c r="L803" s="5"/>
      <c r="M803" s="5"/>
      <c r="S803" s="137"/>
      <c r="T803" s="137"/>
      <c r="U803" s="137"/>
    </row>
    <row r="804" spans="10:21" ht="15.5" x14ac:dyDescent="0.35">
      <c r="J804" s="9"/>
      <c r="K804" s="5"/>
      <c r="L804" s="5"/>
      <c r="M804" s="5"/>
      <c r="S804" s="137"/>
      <c r="T804" s="137"/>
      <c r="U804" s="137"/>
    </row>
    <row r="805" spans="10:21" ht="15.5" x14ac:dyDescent="0.35">
      <c r="J805" s="9"/>
      <c r="K805" s="5"/>
      <c r="L805" s="5"/>
      <c r="M805" s="5"/>
      <c r="S805" s="137"/>
      <c r="T805" s="137"/>
      <c r="U805" s="137"/>
    </row>
    <row r="806" spans="10:21" ht="15.5" x14ac:dyDescent="0.35">
      <c r="J806" s="9"/>
      <c r="K806" s="5"/>
      <c r="L806" s="5"/>
      <c r="M806" s="5"/>
      <c r="S806" s="137"/>
      <c r="T806" s="137"/>
      <c r="U806" s="137"/>
    </row>
    <row r="807" spans="10:21" ht="15.5" x14ac:dyDescent="0.35">
      <c r="J807" s="9"/>
      <c r="K807" s="5"/>
      <c r="L807" s="5"/>
      <c r="M807" s="5"/>
      <c r="S807" s="137"/>
      <c r="T807" s="137"/>
      <c r="U807" s="137"/>
    </row>
    <row r="808" spans="10:21" ht="15.5" x14ac:dyDescent="0.35">
      <c r="J808" s="9"/>
      <c r="K808" s="5"/>
      <c r="L808" s="5"/>
      <c r="M808" s="5"/>
      <c r="S808" s="137"/>
      <c r="T808" s="137"/>
      <c r="U808" s="137"/>
    </row>
    <row r="809" spans="10:21" ht="15.5" x14ac:dyDescent="0.35">
      <c r="J809" s="9"/>
      <c r="K809" s="5"/>
      <c r="L809" s="5"/>
      <c r="M809" s="5"/>
      <c r="S809" s="137"/>
      <c r="T809" s="137"/>
      <c r="U809" s="137"/>
    </row>
    <row r="810" spans="10:21" ht="15.5" x14ac:dyDescent="0.35">
      <c r="J810" s="9"/>
      <c r="K810" s="5"/>
      <c r="L810" s="5"/>
      <c r="M810" s="5"/>
      <c r="S810" s="137"/>
      <c r="T810" s="137"/>
      <c r="U810" s="137"/>
    </row>
    <row r="811" spans="10:21" ht="15.5" x14ac:dyDescent="0.35">
      <c r="J811" s="9"/>
      <c r="K811" s="5"/>
      <c r="L811" s="5"/>
      <c r="M811" s="5"/>
      <c r="S811" s="137"/>
      <c r="T811" s="137"/>
      <c r="U811" s="137"/>
    </row>
    <row r="812" spans="10:21" ht="15.5" x14ac:dyDescent="0.35">
      <c r="J812" s="9"/>
      <c r="K812" s="5"/>
      <c r="L812" s="5"/>
      <c r="M812" s="5"/>
      <c r="S812" s="137"/>
      <c r="T812" s="137"/>
      <c r="U812" s="137"/>
    </row>
    <row r="813" spans="10:21" ht="15.5" x14ac:dyDescent="0.35">
      <c r="J813" s="9"/>
      <c r="K813" s="5"/>
      <c r="L813" s="5"/>
      <c r="M813" s="5"/>
      <c r="S813" s="137"/>
      <c r="T813" s="137"/>
      <c r="U813" s="137"/>
    </row>
    <row r="814" spans="10:21" ht="15.5" x14ac:dyDescent="0.35">
      <c r="J814" s="9"/>
      <c r="K814" s="5"/>
      <c r="L814" s="5"/>
      <c r="M814" s="5"/>
      <c r="S814" s="137"/>
      <c r="T814" s="137"/>
      <c r="U814" s="137"/>
    </row>
    <row r="815" spans="10:21" ht="15.5" x14ac:dyDescent="0.35">
      <c r="J815" s="9"/>
      <c r="K815" s="5"/>
      <c r="L815" s="5"/>
      <c r="M815" s="5"/>
      <c r="S815" s="137"/>
      <c r="T815" s="137"/>
      <c r="U815" s="137"/>
    </row>
    <row r="816" spans="10:21" ht="15.5" x14ac:dyDescent="0.35">
      <c r="J816" s="9"/>
      <c r="K816" s="5"/>
      <c r="L816" s="5"/>
      <c r="M816" s="5"/>
      <c r="S816" s="137"/>
      <c r="T816" s="137"/>
      <c r="U816" s="137"/>
    </row>
    <row r="817" spans="10:21" ht="15.5" x14ac:dyDescent="0.35">
      <c r="J817" s="9"/>
      <c r="K817" s="5"/>
      <c r="L817" s="5"/>
      <c r="M817" s="5"/>
      <c r="S817" s="137"/>
      <c r="T817" s="137"/>
      <c r="U817" s="137"/>
    </row>
    <row r="818" spans="10:21" ht="15.5" x14ac:dyDescent="0.35">
      <c r="J818" s="9"/>
      <c r="K818" s="5"/>
      <c r="L818" s="5"/>
      <c r="M818" s="5"/>
      <c r="S818" s="137"/>
      <c r="T818" s="137"/>
      <c r="U818" s="137"/>
    </row>
    <row r="819" spans="10:21" ht="15.5" x14ac:dyDescent="0.35">
      <c r="J819" s="9"/>
      <c r="K819" s="5"/>
      <c r="L819" s="5"/>
      <c r="M819" s="5"/>
      <c r="S819" s="137"/>
      <c r="T819" s="137"/>
      <c r="U819" s="137"/>
    </row>
    <row r="820" spans="10:21" ht="15.5" x14ac:dyDescent="0.35">
      <c r="J820" s="9"/>
      <c r="K820" s="5"/>
      <c r="L820" s="5"/>
      <c r="M820" s="5"/>
      <c r="S820" s="137"/>
      <c r="T820" s="137"/>
      <c r="U820" s="137"/>
    </row>
    <row r="821" spans="10:21" ht="15.5" x14ac:dyDescent="0.35">
      <c r="J821" s="9"/>
      <c r="K821" s="5"/>
      <c r="L821" s="5"/>
      <c r="M821" s="5"/>
      <c r="S821" s="137"/>
      <c r="T821" s="137"/>
      <c r="U821" s="137"/>
    </row>
    <row r="822" spans="10:21" ht="15.5" x14ac:dyDescent="0.35">
      <c r="J822" s="9"/>
      <c r="K822" s="5"/>
      <c r="L822" s="5"/>
      <c r="M822" s="5"/>
      <c r="S822" s="137"/>
      <c r="T822" s="137"/>
      <c r="U822" s="137"/>
    </row>
    <row r="823" spans="10:21" ht="15.5" x14ac:dyDescent="0.35">
      <c r="J823" s="9"/>
      <c r="K823" s="5"/>
      <c r="L823" s="5"/>
      <c r="M823" s="5"/>
      <c r="S823" s="137"/>
      <c r="T823" s="137"/>
      <c r="U823" s="137"/>
    </row>
    <row r="824" spans="10:21" ht="15.5" x14ac:dyDescent="0.35">
      <c r="J824" s="9"/>
      <c r="K824" s="5"/>
      <c r="L824" s="5"/>
      <c r="M824" s="5"/>
      <c r="S824" s="137"/>
      <c r="T824" s="137"/>
      <c r="U824" s="137"/>
    </row>
    <row r="825" spans="10:21" ht="15.5" x14ac:dyDescent="0.35">
      <c r="J825" s="9"/>
      <c r="K825" s="5"/>
      <c r="L825" s="5"/>
      <c r="M825" s="5"/>
      <c r="S825" s="137"/>
      <c r="T825" s="137"/>
      <c r="U825" s="137"/>
    </row>
    <row r="826" spans="10:21" ht="15.5" x14ac:dyDescent="0.35">
      <c r="J826" s="9"/>
      <c r="K826" s="5"/>
      <c r="L826" s="5"/>
      <c r="M826" s="5"/>
      <c r="S826" s="137"/>
      <c r="T826" s="137"/>
      <c r="U826" s="137"/>
    </row>
    <row r="827" spans="10:21" ht="15.5" x14ac:dyDescent="0.35">
      <c r="J827" s="9"/>
      <c r="K827" s="5"/>
      <c r="L827" s="5"/>
      <c r="M827" s="5"/>
      <c r="S827" s="137"/>
      <c r="T827" s="137"/>
      <c r="U827" s="137"/>
    </row>
    <row r="828" spans="10:21" ht="15.5" x14ac:dyDescent="0.35">
      <c r="J828" s="9"/>
      <c r="K828" s="5"/>
      <c r="L828" s="5"/>
      <c r="M828" s="5"/>
      <c r="S828" s="137"/>
      <c r="T828" s="137"/>
      <c r="U828" s="137"/>
    </row>
    <row r="829" spans="10:21" ht="15.5" x14ac:dyDescent="0.35">
      <c r="J829" s="9"/>
      <c r="K829" s="5"/>
      <c r="L829" s="5"/>
      <c r="M829" s="5"/>
      <c r="S829" s="137"/>
      <c r="T829" s="137"/>
      <c r="U829" s="137"/>
    </row>
    <row r="830" spans="10:21" ht="15.5" x14ac:dyDescent="0.35">
      <c r="J830" s="9"/>
      <c r="K830" s="5"/>
      <c r="L830" s="5"/>
      <c r="M830" s="5"/>
      <c r="S830" s="137"/>
      <c r="T830" s="137"/>
      <c r="U830" s="137"/>
    </row>
    <row r="831" spans="10:21" ht="15.5" x14ac:dyDescent="0.35">
      <c r="J831" s="9"/>
      <c r="K831" s="5"/>
      <c r="L831" s="5"/>
      <c r="M831" s="5"/>
      <c r="S831" s="137"/>
      <c r="T831" s="137"/>
      <c r="U831" s="137"/>
    </row>
    <row r="832" spans="10:21" ht="15.5" x14ac:dyDescent="0.35">
      <c r="J832" s="9"/>
      <c r="K832" s="5"/>
      <c r="L832" s="5"/>
      <c r="M832" s="5"/>
      <c r="S832" s="137"/>
      <c r="T832" s="137"/>
      <c r="U832" s="137"/>
    </row>
    <row r="833" spans="10:21" ht="15.5" x14ac:dyDescent="0.35">
      <c r="J833" s="9"/>
      <c r="K833" s="5"/>
      <c r="L833" s="5"/>
      <c r="M833" s="5"/>
      <c r="S833" s="137"/>
      <c r="T833" s="137"/>
      <c r="U833" s="137"/>
    </row>
    <row r="834" spans="10:21" ht="15.5" x14ac:dyDescent="0.35">
      <c r="J834" s="9"/>
      <c r="K834" s="5"/>
      <c r="L834" s="5"/>
      <c r="M834" s="5"/>
      <c r="S834" s="137"/>
      <c r="T834" s="137"/>
      <c r="U834" s="137"/>
    </row>
    <row r="835" spans="10:21" ht="15.5" x14ac:dyDescent="0.35">
      <c r="J835" s="9"/>
      <c r="K835" s="5"/>
      <c r="L835" s="5"/>
      <c r="M835" s="5"/>
      <c r="S835" s="137"/>
      <c r="T835" s="137"/>
      <c r="U835" s="137"/>
    </row>
    <row r="836" spans="10:21" ht="15.5" x14ac:dyDescent="0.35">
      <c r="J836" s="9"/>
      <c r="K836" s="5"/>
      <c r="L836" s="5"/>
      <c r="M836" s="5"/>
      <c r="S836" s="137"/>
      <c r="T836" s="137"/>
      <c r="U836" s="137"/>
    </row>
    <row r="837" spans="10:21" ht="15.5" x14ac:dyDescent="0.35">
      <c r="J837" s="9"/>
      <c r="K837" s="5"/>
      <c r="L837" s="5"/>
      <c r="M837" s="5"/>
      <c r="S837" s="137"/>
      <c r="T837" s="137"/>
      <c r="U837" s="137"/>
    </row>
    <row r="838" spans="10:21" ht="15.5" x14ac:dyDescent="0.35">
      <c r="J838" s="9"/>
      <c r="K838" s="5"/>
      <c r="L838" s="5"/>
      <c r="M838" s="5"/>
      <c r="S838" s="137"/>
      <c r="T838" s="137"/>
      <c r="U838" s="137"/>
    </row>
    <row r="839" spans="10:21" ht="15.5" x14ac:dyDescent="0.35">
      <c r="J839" s="9"/>
      <c r="K839" s="5"/>
      <c r="L839" s="5"/>
      <c r="M839" s="5"/>
      <c r="S839" s="137"/>
      <c r="T839" s="137"/>
      <c r="U839" s="137"/>
    </row>
    <row r="840" spans="10:21" ht="15.5" x14ac:dyDescent="0.35">
      <c r="J840" s="9"/>
      <c r="K840" s="5"/>
      <c r="L840" s="5"/>
      <c r="M840" s="5"/>
      <c r="S840" s="137"/>
      <c r="T840" s="137"/>
      <c r="U840" s="137"/>
    </row>
    <row r="841" spans="10:21" ht="15.5" x14ac:dyDescent="0.35">
      <c r="J841" s="9"/>
      <c r="K841" s="5"/>
      <c r="L841" s="5"/>
      <c r="M841" s="5"/>
      <c r="S841" s="137"/>
      <c r="T841" s="137"/>
      <c r="U841" s="137"/>
    </row>
    <row r="842" spans="10:21" ht="15.5" x14ac:dyDescent="0.35">
      <c r="J842" s="9"/>
      <c r="K842" s="5"/>
      <c r="L842" s="5"/>
      <c r="M842" s="5"/>
      <c r="S842" s="137"/>
      <c r="T842" s="137"/>
      <c r="U842" s="137"/>
    </row>
    <row r="843" spans="10:21" ht="15.5" x14ac:dyDescent="0.35">
      <c r="J843" s="9"/>
      <c r="K843" s="5"/>
      <c r="L843" s="5"/>
      <c r="M843" s="5"/>
      <c r="S843" s="137"/>
      <c r="T843" s="137"/>
      <c r="U843" s="137"/>
    </row>
    <row r="844" spans="10:21" ht="15.5" x14ac:dyDescent="0.35">
      <c r="J844" s="9"/>
      <c r="K844" s="5"/>
      <c r="L844" s="5"/>
      <c r="M844" s="5"/>
      <c r="S844" s="137"/>
      <c r="T844" s="137"/>
      <c r="U844" s="137"/>
    </row>
    <row r="845" spans="10:21" ht="15.5" x14ac:dyDescent="0.35">
      <c r="J845" s="9"/>
      <c r="K845" s="5"/>
      <c r="L845" s="5"/>
      <c r="M845" s="5"/>
      <c r="S845" s="137"/>
      <c r="T845" s="137"/>
      <c r="U845" s="137"/>
    </row>
    <row r="846" spans="10:21" ht="15.5" x14ac:dyDescent="0.35">
      <c r="J846" s="9"/>
      <c r="K846" s="5"/>
      <c r="L846" s="5"/>
      <c r="M846" s="5"/>
      <c r="S846" s="137"/>
      <c r="T846" s="137"/>
      <c r="U846" s="137"/>
    </row>
    <row r="847" spans="10:21" ht="15.5" x14ac:dyDescent="0.35">
      <c r="J847" s="9"/>
      <c r="K847" s="5"/>
      <c r="L847" s="5"/>
      <c r="M847" s="5"/>
      <c r="S847" s="137"/>
      <c r="T847" s="137"/>
      <c r="U847" s="137"/>
    </row>
    <row r="848" spans="10:21" ht="15.5" x14ac:dyDescent="0.35">
      <c r="J848" s="9"/>
      <c r="K848" s="5"/>
      <c r="L848" s="5"/>
      <c r="M848" s="5"/>
      <c r="S848" s="137"/>
      <c r="T848" s="137"/>
      <c r="U848" s="137"/>
    </row>
    <row r="849" spans="10:21" ht="15.5" x14ac:dyDescent="0.35">
      <c r="J849" s="9"/>
      <c r="K849" s="5"/>
      <c r="L849" s="5"/>
      <c r="M849" s="5"/>
      <c r="S849" s="137"/>
      <c r="T849" s="137"/>
      <c r="U849" s="137"/>
    </row>
    <row r="850" spans="10:21" ht="15.5" x14ac:dyDescent="0.35">
      <c r="J850" s="9"/>
      <c r="K850" s="5"/>
      <c r="L850" s="5"/>
      <c r="M850" s="5"/>
      <c r="S850" s="137"/>
      <c r="T850" s="137"/>
      <c r="U850" s="137"/>
    </row>
    <row r="851" spans="10:21" ht="15.5" x14ac:dyDescent="0.35">
      <c r="J851" s="9"/>
      <c r="K851" s="5"/>
      <c r="L851" s="5"/>
      <c r="M851" s="5"/>
      <c r="S851" s="137"/>
      <c r="T851" s="137"/>
      <c r="U851" s="137"/>
    </row>
    <row r="852" spans="10:21" ht="15.5" x14ac:dyDescent="0.35">
      <c r="J852" s="9"/>
      <c r="K852" s="5"/>
      <c r="L852" s="5"/>
      <c r="M852" s="5"/>
      <c r="S852" s="137"/>
      <c r="T852" s="137"/>
      <c r="U852" s="137"/>
    </row>
    <row r="853" spans="10:21" ht="15.5" x14ac:dyDescent="0.35">
      <c r="J853" s="9"/>
      <c r="K853" s="5"/>
      <c r="L853" s="5"/>
      <c r="M853" s="5"/>
      <c r="S853" s="137"/>
      <c r="T853" s="137"/>
      <c r="U853" s="137"/>
    </row>
    <row r="854" spans="10:21" ht="15.5" x14ac:dyDescent="0.35">
      <c r="J854" s="9"/>
      <c r="K854" s="5"/>
      <c r="L854" s="5"/>
      <c r="M854" s="5"/>
      <c r="S854" s="137"/>
      <c r="T854" s="137"/>
      <c r="U854" s="137"/>
    </row>
    <row r="855" spans="10:21" ht="15.5" x14ac:dyDescent="0.35">
      <c r="J855" s="9"/>
      <c r="K855" s="5"/>
      <c r="L855" s="5"/>
      <c r="M855" s="5"/>
      <c r="S855" s="137"/>
      <c r="T855" s="137"/>
      <c r="U855" s="137"/>
    </row>
    <row r="856" spans="10:21" ht="15.5" x14ac:dyDescent="0.35">
      <c r="J856" s="9"/>
      <c r="K856" s="5"/>
      <c r="L856" s="5"/>
      <c r="M856" s="5"/>
      <c r="S856" s="137"/>
      <c r="T856" s="137"/>
      <c r="U856" s="137"/>
    </row>
    <row r="857" spans="10:21" ht="15.5" x14ac:dyDescent="0.35">
      <c r="J857" s="9"/>
      <c r="K857" s="5"/>
      <c r="L857" s="5"/>
      <c r="M857" s="5"/>
      <c r="S857" s="137"/>
      <c r="T857" s="137"/>
      <c r="U857" s="137"/>
    </row>
    <row r="858" spans="10:21" ht="15.5" x14ac:dyDescent="0.35">
      <c r="J858" s="9"/>
      <c r="K858" s="5"/>
      <c r="L858" s="5"/>
      <c r="M858" s="5"/>
      <c r="S858" s="137"/>
      <c r="T858" s="137"/>
      <c r="U858" s="137"/>
    </row>
    <row r="859" spans="10:21" ht="15.5" x14ac:dyDescent="0.35">
      <c r="J859" s="9"/>
      <c r="K859" s="5"/>
      <c r="L859" s="5"/>
      <c r="M859" s="5"/>
      <c r="S859" s="137"/>
      <c r="T859" s="137"/>
      <c r="U859" s="137"/>
    </row>
    <row r="860" spans="10:21" ht="15.5" x14ac:dyDescent="0.35">
      <c r="J860" s="9"/>
      <c r="K860" s="5"/>
      <c r="L860" s="5"/>
      <c r="M860" s="5"/>
      <c r="S860" s="137"/>
      <c r="T860" s="137"/>
      <c r="U860" s="137"/>
    </row>
    <row r="861" spans="10:21" ht="15.5" x14ac:dyDescent="0.35">
      <c r="J861" s="9"/>
      <c r="K861" s="5"/>
      <c r="L861" s="5"/>
      <c r="M861" s="5"/>
      <c r="S861" s="137"/>
      <c r="T861" s="137"/>
      <c r="U861" s="137"/>
    </row>
    <row r="862" spans="10:21" ht="15.5" x14ac:dyDescent="0.35">
      <c r="J862" s="9"/>
      <c r="K862" s="5"/>
      <c r="L862" s="5"/>
      <c r="M862" s="5"/>
      <c r="S862" s="137"/>
      <c r="T862" s="137"/>
      <c r="U862" s="137"/>
    </row>
    <row r="863" spans="10:21" ht="15.5" x14ac:dyDescent="0.35">
      <c r="J863" s="9"/>
      <c r="K863" s="5"/>
      <c r="L863" s="5"/>
      <c r="M863" s="5"/>
      <c r="S863" s="137"/>
      <c r="T863" s="137"/>
      <c r="U863" s="137"/>
    </row>
    <row r="864" spans="10:21" ht="15.5" x14ac:dyDescent="0.35">
      <c r="J864" s="9"/>
      <c r="K864" s="5"/>
      <c r="L864" s="5"/>
      <c r="M864" s="5"/>
      <c r="S864" s="137"/>
      <c r="T864" s="137"/>
      <c r="U864" s="137"/>
    </row>
    <row r="865" spans="10:21" ht="15.5" x14ac:dyDescent="0.35">
      <c r="J865" s="9"/>
      <c r="K865" s="5"/>
      <c r="L865" s="5"/>
      <c r="M865" s="5"/>
      <c r="S865" s="137"/>
      <c r="T865" s="137"/>
      <c r="U865" s="137"/>
    </row>
    <row r="866" spans="10:21" ht="15.5" x14ac:dyDescent="0.35">
      <c r="J866" s="9"/>
      <c r="K866" s="5"/>
      <c r="L866" s="5"/>
      <c r="M866" s="5"/>
      <c r="S866" s="137"/>
      <c r="T866" s="137"/>
      <c r="U866" s="137"/>
    </row>
    <row r="867" spans="10:21" ht="15.5" x14ac:dyDescent="0.35">
      <c r="J867" s="9"/>
      <c r="K867" s="5"/>
      <c r="L867" s="5"/>
      <c r="M867" s="5"/>
      <c r="S867" s="137"/>
      <c r="T867" s="137"/>
      <c r="U867" s="137"/>
    </row>
    <row r="868" spans="10:21" ht="15.5" x14ac:dyDescent="0.35">
      <c r="J868" s="9"/>
      <c r="K868" s="5"/>
      <c r="L868" s="5"/>
      <c r="M868" s="5"/>
      <c r="S868" s="137"/>
      <c r="T868" s="137"/>
      <c r="U868" s="137"/>
    </row>
    <row r="869" spans="10:21" ht="15.5" x14ac:dyDescent="0.35">
      <c r="J869" s="9"/>
      <c r="K869" s="5"/>
      <c r="L869" s="5"/>
      <c r="M869" s="5"/>
      <c r="S869" s="137"/>
      <c r="T869" s="137"/>
      <c r="U869" s="137"/>
    </row>
    <row r="870" spans="10:21" ht="15.5" x14ac:dyDescent="0.35">
      <c r="J870" s="9"/>
      <c r="K870" s="5"/>
      <c r="L870" s="5"/>
      <c r="M870" s="5"/>
      <c r="S870" s="137"/>
      <c r="T870" s="137"/>
      <c r="U870" s="137"/>
    </row>
    <row r="871" spans="10:21" ht="15.5" x14ac:dyDescent="0.35">
      <c r="J871" s="9"/>
      <c r="K871" s="5"/>
      <c r="L871" s="5"/>
      <c r="M871" s="5"/>
      <c r="S871" s="137"/>
      <c r="T871" s="137"/>
      <c r="U871" s="137"/>
    </row>
    <row r="872" spans="10:21" ht="15.5" x14ac:dyDescent="0.35">
      <c r="J872" s="9"/>
      <c r="K872" s="5"/>
      <c r="L872" s="5"/>
      <c r="M872" s="5"/>
      <c r="S872" s="137"/>
      <c r="T872" s="137"/>
      <c r="U872" s="137"/>
    </row>
    <row r="873" spans="10:21" ht="15.5" x14ac:dyDescent="0.35">
      <c r="J873" s="9"/>
      <c r="K873" s="5"/>
      <c r="L873" s="5"/>
      <c r="M873" s="5"/>
      <c r="S873" s="137"/>
      <c r="T873" s="137"/>
      <c r="U873" s="137"/>
    </row>
    <row r="874" spans="10:21" ht="15.5" x14ac:dyDescent="0.35">
      <c r="J874" s="9"/>
      <c r="K874" s="5"/>
      <c r="L874" s="5"/>
      <c r="M874" s="5"/>
      <c r="S874" s="137"/>
      <c r="T874" s="137"/>
      <c r="U874" s="137"/>
    </row>
    <row r="875" spans="10:21" ht="15.5" x14ac:dyDescent="0.35">
      <c r="J875" s="9"/>
      <c r="K875" s="5"/>
      <c r="L875" s="5"/>
      <c r="M875" s="5"/>
      <c r="S875" s="137"/>
      <c r="T875" s="137"/>
      <c r="U875" s="137"/>
    </row>
    <row r="876" spans="10:21" ht="15.5" x14ac:dyDescent="0.35">
      <c r="J876" s="9"/>
      <c r="K876" s="5"/>
      <c r="L876" s="5"/>
      <c r="M876" s="5"/>
      <c r="S876" s="137"/>
      <c r="T876" s="137"/>
      <c r="U876" s="137"/>
    </row>
    <row r="877" spans="10:21" ht="15.5" x14ac:dyDescent="0.35">
      <c r="J877" s="9"/>
      <c r="K877" s="5"/>
      <c r="L877" s="5"/>
      <c r="M877" s="5"/>
      <c r="S877" s="137"/>
      <c r="T877" s="137"/>
      <c r="U877" s="137"/>
    </row>
    <row r="878" spans="10:21" ht="15.5" x14ac:dyDescent="0.35">
      <c r="J878" s="9"/>
      <c r="K878" s="5"/>
      <c r="L878" s="5"/>
      <c r="M878" s="5"/>
      <c r="S878" s="137"/>
      <c r="T878" s="137"/>
      <c r="U878" s="137"/>
    </row>
    <row r="879" spans="10:21" ht="15.5" x14ac:dyDescent="0.35">
      <c r="J879" s="9"/>
      <c r="K879" s="5"/>
      <c r="L879" s="5"/>
      <c r="M879" s="5"/>
      <c r="S879" s="137"/>
      <c r="T879" s="137"/>
      <c r="U879" s="137"/>
    </row>
    <row r="880" spans="10:21" ht="15.5" x14ac:dyDescent="0.35">
      <c r="J880" s="9"/>
      <c r="K880" s="5"/>
      <c r="L880" s="5"/>
      <c r="M880" s="5"/>
      <c r="S880" s="137"/>
      <c r="T880" s="137"/>
      <c r="U880" s="137"/>
    </row>
    <row r="881" spans="10:21" ht="15.5" x14ac:dyDescent="0.35">
      <c r="J881" s="9"/>
      <c r="K881" s="5"/>
      <c r="L881" s="5"/>
      <c r="M881" s="5"/>
      <c r="S881" s="137"/>
      <c r="T881" s="137"/>
      <c r="U881" s="137"/>
    </row>
    <row r="882" spans="10:21" ht="15.5" x14ac:dyDescent="0.35">
      <c r="J882" s="9"/>
      <c r="K882" s="5"/>
      <c r="L882" s="5"/>
      <c r="M882" s="5"/>
      <c r="S882" s="137"/>
      <c r="T882" s="137"/>
      <c r="U882" s="137"/>
    </row>
    <row r="883" spans="10:21" ht="15.5" x14ac:dyDescent="0.35">
      <c r="J883" s="9"/>
      <c r="K883" s="5"/>
      <c r="L883" s="5"/>
      <c r="M883" s="5"/>
      <c r="S883" s="137"/>
      <c r="T883" s="137"/>
      <c r="U883" s="137"/>
    </row>
    <row r="884" spans="10:21" ht="15.5" x14ac:dyDescent="0.35">
      <c r="J884" s="9"/>
      <c r="K884" s="5"/>
      <c r="L884" s="5"/>
      <c r="M884" s="5"/>
      <c r="S884" s="137"/>
      <c r="T884" s="137"/>
      <c r="U884" s="137"/>
    </row>
    <row r="885" spans="10:21" ht="15.5" x14ac:dyDescent="0.35">
      <c r="J885" s="9"/>
      <c r="K885" s="5"/>
      <c r="L885" s="5"/>
      <c r="M885" s="5"/>
      <c r="S885" s="137"/>
      <c r="T885" s="137"/>
      <c r="U885" s="137"/>
    </row>
    <row r="886" spans="10:21" ht="15.5" x14ac:dyDescent="0.35">
      <c r="J886" s="9"/>
      <c r="K886" s="5"/>
      <c r="L886" s="5"/>
      <c r="M886" s="5"/>
      <c r="S886" s="137"/>
      <c r="T886" s="137"/>
      <c r="U886" s="137"/>
    </row>
    <row r="887" spans="10:21" ht="15.5" x14ac:dyDescent="0.35">
      <c r="J887" s="9"/>
      <c r="K887" s="5"/>
      <c r="L887" s="5"/>
      <c r="M887" s="5"/>
      <c r="S887" s="137"/>
      <c r="T887" s="137"/>
      <c r="U887" s="137"/>
    </row>
    <row r="888" spans="10:21" ht="15.5" x14ac:dyDescent="0.35">
      <c r="J888" s="9"/>
      <c r="K888" s="5"/>
      <c r="L888" s="5"/>
      <c r="M888" s="5"/>
      <c r="S888" s="137"/>
      <c r="T888" s="137"/>
      <c r="U888" s="137"/>
    </row>
    <row r="889" spans="10:21" ht="15.5" x14ac:dyDescent="0.35">
      <c r="J889" s="9"/>
      <c r="K889" s="5"/>
      <c r="L889" s="5"/>
      <c r="M889" s="5"/>
      <c r="S889" s="137"/>
      <c r="T889" s="137"/>
      <c r="U889" s="137"/>
    </row>
    <row r="890" spans="10:21" ht="15.5" x14ac:dyDescent="0.35">
      <c r="J890" s="9"/>
      <c r="K890" s="5"/>
      <c r="L890" s="5"/>
      <c r="M890" s="5"/>
      <c r="S890" s="137"/>
      <c r="T890" s="137"/>
      <c r="U890" s="137"/>
    </row>
    <row r="891" spans="10:21" ht="15.5" x14ac:dyDescent="0.35">
      <c r="J891" s="9"/>
      <c r="K891" s="5"/>
      <c r="L891" s="5"/>
      <c r="M891" s="5"/>
      <c r="S891" s="137"/>
      <c r="T891" s="137"/>
      <c r="U891" s="137"/>
    </row>
    <row r="892" spans="10:21" ht="15.5" x14ac:dyDescent="0.35">
      <c r="J892" s="9"/>
      <c r="K892" s="5"/>
      <c r="L892" s="5"/>
      <c r="M892" s="5"/>
      <c r="S892" s="137"/>
      <c r="T892" s="137"/>
      <c r="U892" s="137"/>
    </row>
    <row r="893" spans="10:21" ht="15.5" x14ac:dyDescent="0.35">
      <c r="J893" s="9"/>
      <c r="K893" s="5"/>
      <c r="L893" s="5"/>
      <c r="M893" s="5"/>
      <c r="S893" s="137"/>
      <c r="T893" s="137"/>
      <c r="U893" s="137"/>
    </row>
    <row r="894" spans="10:21" ht="15.5" x14ac:dyDescent="0.35">
      <c r="J894" s="9"/>
      <c r="K894" s="5"/>
      <c r="L894" s="5"/>
      <c r="M894" s="5"/>
      <c r="S894" s="137"/>
      <c r="T894" s="137"/>
      <c r="U894" s="137"/>
    </row>
    <row r="895" spans="10:21" ht="15.5" x14ac:dyDescent="0.35">
      <c r="J895" s="9"/>
      <c r="K895" s="5"/>
      <c r="L895" s="5"/>
      <c r="M895" s="5"/>
      <c r="S895" s="137"/>
      <c r="T895" s="137"/>
      <c r="U895" s="137"/>
    </row>
    <row r="896" spans="10:21" ht="15.5" x14ac:dyDescent="0.35">
      <c r="J896" s="9"/>
      <c r="K896" s="5"/>
      <c r="L896" s="5"/>
      <c r="M896" s="5"/>
      <c r="S896" s="137"/>
      <c r="T896" s="137"/>
      <c r="U896" s="137"/>
    </row>
    <row r="897" spans="10:21" ht="15.5" x14ac:dyDescent="0.35">
      <c r="J897" s="9"/>
      <c r="K897" s="5"/>
      <c r="L897" s="5"/>
      <c r="M897" s="5"/>
      <c r="S897" s="137"/>
      <c r="T897" s="137"/>
      <c r="U897" s="137"/>
    </row>
    <row r="898" spans="10:21" ht="15.5" x14ac:dyDescent="0.35">
      <c r="J898" s="9"/>
      <c r="K898" s="5"/>
      <c r="L898" s="5"/>
      <c r="M898" s="5"/>
      <c r="S898" s="137"/>
      <c r="T898" s="137"/>
      <c r="U898" s="137"/>
    </row>
    <row r="899" spans="10:21" ht="15.5" x14ac:dyDescent="0.35">
      <c r="J899" s="9"/>
      <c r="K899" s="5"/>
      <c r="L899" s="5"/>
      <c r="M899" s="5"/>
      <c r="S899" s="137"/>
      <c r="T899" s="137"/>
      <c r="U899" s="137"/>
    </row>
    <row r="900" spans="10:21" ht="15.5" x14ac:dyDescent="0.35">
      <c r="J900" s="9"/>
      <c r="K900" s="5"/>
      <c r="L900" s="5"/>
      <c r="M900" s="5"/>
      <c r="S900" s="137"/>
      <c r="T900" s="137"/>
      <c r="U900" s="137"/>
    </row>
    <row r="901" spans="10:21" ht="15.5" x14ac:dyDescent="0.35">
      <c r="J901" s="9"/>
      <c r="K901" s="5"/>
      <c r="L901" s="5"/>
      <c r="M901" s="5"/>
      <c r="S901" s="137"/>
      <c r="T901" s="137"/>
      <c r="U901" s="137"/>
    </row>
    <row r="902" spans="10:21" ht="15.5" x14ac:dyDescent="0.35">
      <c r="J902" s="9"/>
      <c r="K902" s="5"/>
      <c r="L902" s="5"/>
      <c r="M902" s="5"/>
      <c r="S902" s="137"/>
      <c r="T902" s="137"/>
      <c r="U902" s="137"/>
    </row>
    <row r="903" spans="10:21" ht="15.5" x14ac:dyDescent="0.35">
      <c r="J903" s="9"/>
      <c r="K903" s="5"/>
      <c r="L903" s="5"/>
      <c r="M903" s="5"/>
      <c r="S903" s="137"/>
      <c r="T903" s="137"/>
      <c r="U903" s="137"/>
    </row>
    <row r="904" spans="10:21" ht="15.5" x14ac:dyDescent="0.35">
      <c r="J904" s="9"/>
      <c r="K904" s="5"/>
      <c r="L904" s="5"/>
      <c r="M904" s="5"/>
      <c r="S904" s="137"/>
      <c r="T904" s="137"/>
      <c r="U904" s="137"/>
    </row>
    <row r="905" spans="10:21" ht="15.5" x14ac:dyDescent="0.35">
      <c r="J905" s="9"/>
      <c r="K905" s="5"/>
      <c r="L905" s="5"/>
      <c r="M905" s="5"/>
      <c r="S905" s="137"/>
      <c r="T905" s="137"/>
      <c r="U905" s="137"/>
    </row>
    <row r="906" spans="10:21" ht="15.5" x14ac:dyDescent="0.35">
      <c r="J906" s="9"/>
      <c r="K906" s="5"/>
      <c r="L906" s="5"/>
      <c r="M906" s="5"/>
      <c r="S906" s="137"/>
      <c r="T906" s="137"/>
      <c r="U906" s="137"/>
    </row>
    <row r="907" spans="10:21" ht="15.5" x14ac:dyDescent="0.35">
      <c r="J907" s="9"/>
      <c r="K907" s="5"/>
      <c r="L907" s="5"/>
      <c r="M907" s="5"/>
      <c r="S907" s="137"/>
      <c r="T907" s="137"/>
      <c r="U907" s="137"/>
    </row>
    <row r="908" spans="10:21" ht="15.5" x14ac:dyDescent="0.35">
      <c r="J908" s="9"/>
      <c r="K908" s="5"/>
      <c r="L908" s="5"/>
      <c r="M908" s="5"/>
      <c r="S908" s="137"/>
      <c r="T908" s="137"/>
      <c r="U908" s="137"/>
    </row>
    <row r="909" spans="10:21" ht="15.5" x14ac:dyDescent="0.35">
      <c r="J909" s="9"/>
      <c r="K909" s="5"/>
      <c r="L909" s="5"/>
      <c r="M909" s="5"/>
      <c r="S909" s="137"/>
      <c r="T909" s="137"/>
      <c r="U909" s="137"/>
    </row>
    <row r="910" spans="10:21" ht="15.5" x14ac:dyDescent="0.35">
      <c r="J910" s="9"/>
      <c r="K910" s="5"/>
      <c r="L910" s="5"/>
      <c r="M910" s="5"/>
      <c r="S910" s="137"/>
      <c r="T910" s="137"/>
      <c r="U910" s="137"/>
    </row>
    <row r="911" spans="10:21" ht="15.5" x14ac:dyDescent="0.35">
      <c r="J911" s="9"/>
      <c r="K911" s="5"/>
      <c r="L911" s="5"/>
      <c r="M911" s="5"/>
      <c r="S911" s="137"/>
      <c r="T911" s="137"/>
      <c r="U911" s="137"/>
    </row>
    <row r="912" spans="10:21" ht="15.5" x14ac:dyDescent="0.35">
      <c r="J912" s="9"/>
      <c r="K912" s="5"/>
      <c r="L912" s="5"/>
      <c r="M912" s="5"/>
      <c r="S912" s="137"/>
      <c r="T912" s="137"/>
      <c r="U912" s="137"/>
    </row>
    <row r="913" spans="10:21" ht="15.5" x14ac:dyDescent="0.35">
      <c r="J913" s="9"/>
      <c r="K913" s="5"/>
      <c r="L913" s="5"/>
      <c r="M913" s="5"/>
      <c r="S913" s="137"/>
      <c r="T913" s="137"/>
      <c r="U913" s="137"/>
    </row>
    <row r="914" spans="10:21" ht="15.5" x14ac:dyDescent="0.35">
      <c r="J914" s="9"/>
      <c r="K914" s="5"/>
      <c r="L914" s="5"/>
      <c r="M914" s="5"/>
      <c r="S914" s="137"/>
      <c r="T914" s="137"/>
      <c r="U914" s="137"/>
    </row>
    <row r="915" spans="10:21" ht="15.5" x14ac:dyDescent="0.35">
      <c r="J915" s="9"/>
      <c r="K915" s="5"/>
      <c r="L915" s="5"/>
      <c r="M915" s="5"/>
      <c r="S915" s="137"/>
      <c r="T915" s="137"/>
      <c r="U915" s="137"/>
    </row>
    <row r="916" spans="10:21" ht="15.5" x14ac:dyDescent="0.35">
      <c r="J916" s="9"/>
      <c r="K916" s="5"/>
      <c r="L916" s="5"/>
      <c r="M916" s="5"/>
      <c r="S916" s="137"/>
      <c r="T916" s="137"/>
      <c r="U916" s="137"/>
    </row>
    <row r="917" spans="10:21" ht="15.5" x14ac:dyDescent="0.35">
      <c r="J917" s="9"/>
      <c r="K917" s="5"/>
      <c r="L917" s="5"/>
      <c r="M917" s="5"/>
      <c r="S917" s="137"/>
      <c r="T917" s="137"/>
      <c r="U917" s="137"/>
    </row>
    <row r="918" spans="10:21" ht="15.5" x14ac:dyDescent="0.35">
      <c r="J918" s="9"/>
      <c r="K918" s="5"/>
      <c r="L918" s="5"/>
      <c r="M918" s="5"/>
      <c r="S918" s="137"/>
      <c r="T918" s="137"/>
      <c r="U918" s="137"/>
    </row>
    <row r="919" spans="10:21" ht="15.5" x14ac:dyDescent="0.35">
      <c r="J919" s="9"/>
      <c r="K919" s="5"/>
      <c r="L919" s="5"/>
      <c r="M919" s="5"/>
      <c r="S919" s="137"/>
      <c r="T919" s="137"/>
      <c r="U919" s="137"/>
    </row>
    <row r="920" spans="10:21" ht="15.5" x14ac:dyDescent="0.35">
      <c r="J920" s="9"/>
      <c r="K920" s="5"/>
      <c r="L920" s="5"/>
      <c r="M920" s="5"/>
      <c r="S920" s="137"/>
      <c r="T920" s="137"/>
      <c r="U920" s="137"/>
    </row>
    <row r="921" spans="10:21" ht="15.5" x14ac:dyDescent="0.35">
      <c r="J921" s="9"/>
      <c r="K921" s="5"/>
      <c r="L921" s="5"/>
      <c r="M921" s="5"/>
      <c r="S921" s="137"/>
      <c r="T921" s="137"/>
      <c r="U921" s="137"/>
    </row>
    <row r="922" spans="10:21" ht="15.5" x14ac:dyDescent="0.35">
      <c r="J922" s="9"/>
      <c r="K922" s="5"/>
      <c r="L922" s="5"/>
      <c r="M922" s="5"/>
      <c r="S922" s="137"/>
      <c r="T922" s="137"/>
      <c r="U922" s="137"/>
    </row>
    <row r="923" spans="10:21" ht="15.5" x14ac:dyDescent="0.35">
      <c r="J923" s="9"/>
      <c r="K923" s="5"/>
      <c r="L923" s="5"/>
      <c r="M923" s="5"/>
      <c r="S923" s="137"/>
      <c r="T923" s="137"/>
      <c r="U923" s="137"/>
    </row>
    <row r="924" spans="10:21" ht="15.5" x14ac:dyDescent="0.35">
      <c r="J924" s="9"/>
      <c r="K924" s="5"/>
      <c r="L924" s="5"/>
      <c r="M924" s="5"/>
      <c r="S924" s="137"/>
      <c r="T924" s="137"/>
      <c r="U924" s="137"/>
    </row>
    <row r="925" spans="10:21" ht="15.5" x14ac:dyDescent="0.35">
      <c r="J925" s="9"/>
      <c r="K925" s="5"/>
      <c r="L925" s="5"/>
      <c r="M925" s="5"/>
      <c r="S925" s="137"/>
      <c r="T925" s="137"/>
      <c r="U925" s="137"/>
    </row>
    <row r="926" spans="10:21" ht="15.5" x14ac:dyDescent="0.35">
      <c r="J926" s="9"/>
      <c r="K926" s="5"/>
      <c r="L926" s="5"/>
      <c r="M926" s="5"/>
      <c r="S926" s="137"/>
      <c r="T926" s="137"/>
      <c r="U926" s="137"/>
    </row>
    <row r="927" spans="10:21" ht="15.5" x14ac:dyDescent="0.35">
      <c r="J927" s="9"/>
      <c r="K927" s="5"/>
      <c r="L927" s="5"/>
      <c r="M927" s="5"/>
      <c r="S927" s="137"/>
      <c r="T927" s="137"/>
      <c r="U927" s="137"/>
    </row>
    <row r="928" spans="10:21" ht="15.5" x14ac:dyDescent="0.35">
      <c r="J928" s="9"/>
      <c r="K928" s="5"/>
      <c r="L928" s="5"/>
      <c r="M928" s="5"/>
      <c r="S928" s="137"/>
      <c r="T928" s="137"/>
      <c r="U928" s="137"/>
    </row>
    <row r="929" spans="10:21" ht="15.5" x14ac:dyDescent="0.35">
      <c r="J929" s="9"/>
      <c r="K929" s="5"/>
      <c r="L929" s="5"/>
      <c r="M929" s="5"/>
      <c r="S929" s="137"/>
      <c r="T929" s="137"/>
      <c r="U929" s="137"/>
    </row>
    <row r="930" spans="10:21" ht="15.5" x14ac:dyDescent="0.35">
      <c r="J930" s="9"/>
      <c r="K930" s="5"/>
      <c r="L930" s="5"/>
      <c r="M930" s="5"/>
      <c r="S930" s="137"/>
      <c r="T930" s="137"/>
      <c r="U930" s="137"/>
    </row>
    <row r="931" spans="10:21" ht="15.5" x14ac:dyDescent="0.35">
      <c r="J931" s="9"/>
      <c r="K931" s="5"/>
      <c r="L931" s="5"/>
      <c r="M931" s="5"/>
      <c r="S931" s="137"/>
      <c r="T931" s="137"/>
      <c r="U931" s="137"/>
    </row>
    <row r="932" spans="10:21" ht="15.5" x14ac:dyDescent="0.35">
      <c r="J932" s="9"/>
      <c r="K932" s="5"/>
      <c r="L932" s="5"/>
      <c r="M932" s="5"/>
      <c r="S932" s="137"/>
      <c r="T932" s="137"/>
      <c r="U932" s="137"/>
    </row>
    <row r="933" spans="10:21" ht="15.5" x14ac:dyDescent="0.35">
      <c r="J933" s="9"/>
      <c r="K933" s="5"/>
      <c r="L933" s="5"/>
      <c r="M933" s="5"/>
      <c r="S933" s="137"/>
      <c r="T933" s="137"/>
      <c r="U933" s="137"/>
    </row>
    <row r="934" spans="10:21" ht="15.5" x14ac:dyDescent="0.35">
      <c r="J934" s="9"/>
      <c r="K934" s="5"/>
      <c r="L934" s="5"/>
      <c r="M934" s="5"/>
      <c r="S934" s="137"/>
      <c r="T934" s="137"/>
      <c r="U934" s="137"/>
    </row>
    <row r="935" spans="10:21" ht="15.5" x14ac:dyDescent="0.35">
      <c r="J935" s="9"/>
      <c r="K935" s="5"/>
      <c r="L935" s="5"/>
      <c r="M935" s="5"/>
      <c r="S935" s="137"/>
      <c r="T935" s="137"/>
      <c r="U935" s="137"/>
    </row>
    <row r="936" spans="10:21" ht="15.5" x14ac:dyDescent="0.35">
      <c r="J936" s="9"/>
      <c r="K936" s="5"/>
      <c r="L936" s="5"/>
      <c r="M936" s="5"/>
      <c r="S936" s="137"/>
      <c r="T936" s="137"/>
      <c r="U936" s="137"/>
    </row>
    <row r="937" spans="10:21" ht="15.5" x14ac:dyDescent="0.35">
      <c r="J937" s="9"/>
      <c r="K937" s="5"/>
      <c r="L937" s="5"/>
      <c r="M937" s="5"/>
      <c r="S937" s="137"/>
      <c r="T937" s="137"/>
      <c r="U937" s="137"/>
    </row>
    <row r="938" spans="10:21" ht="15.5" x14ac:dyDescent="0.35">
      <c r="J938" s="9"/>
      <c r="K938" s="5"/>
      <c r="L938" s="5"/>
      <c r="M938" s="5"/>
      <c r="S938" s="137"/>
      <c r="T938" s="137"/>
      <c r="U938" s="137"/>
    </row>
    <row r="939" spans="10:21" ht="15.5" x14ac:dyDescent="0.35">
      <c r="J939" s="9"/>
      <c r="K939" s="5"/>
      <c r="L939" s="5"/>
      <c r="M939" s="5"/>
      <c r="S939" s="137"/>
      <c r="T939" s="137"/>
      <c r="U939" s="137"/>
    </row>
    <row r="940" spans="10:21" ht="15.5" x14ac:dyDescent="0.35">
      <c r="J940" s="9"/>
      <c r="K940" s="5"/>
      <c r="L940" s="5"/>
      <c r="M940" s="5"/>
      <c r="S940" s="137"/>
      <c r="T940" s="137"/>
      <c r="U940" s="137"/>
    </row>
    <row r="941" spans="10:21" ht="15.5" x14ac:dyDescent="0.35">
      <c r="J941" s="9"/>
      <c r="K941" s="5"/>
      <c r="L941" s="5"/>
      <c r="M941" s="5"/>
      <c r="S941" s="137"/>
      <c r="T941" s="137"/>
      <c r="U941" s="137"/>
    </row>
    <row r="942" spans="10:21" ht="15.5" x14ac:dyDescent="0.35">
      <c r="J942" s="9"/>
      <c r="K942" s="5"/>
      <c r="L942" s="5"/>
      <c r="M942" s="5"/>
      <c r="S942" s="137"/>
      <c r="T942" s="137"/>
      <c r="U942" s="137"/>
    </row>
    <row r="943" spans="10:21" ht="15.5" x14ac:dyDescent="0.35">
      <c r="J943" s="9"/>
      <c r="K943" s="5"/>
      <c r="L943" s="5"/>
      <c r="M943" s="5"/>
      <c r="S943" s="137"/>
      <c r="T943" s="137"/>
      <c r="U943" s="137"/>
    </row>
    <row r="944" spans="10:21" ht="15.5" x14ac:dyDescent="0.35">
      <c r="J944" s="9"/>
      <c r="K944" s="5"/>
      <c r="L944" s="5"/>
      <c r="M944" s="5"/>
      <c r="S944" s="137"/>
      <c r="T944" s="137"/>
      <c r="U944" s="137"/>
    </row>
    <row r="945" spans="10:21" ht="15.5" x14ac:dyDescent="0.35">
      <c r="J945" s="9"/>
      <c r="K945" s="5"/>
      <c r="L945" s="5"/>
      <c r="M945" s="5"/>
      <c r="S945" s="137"/>
      <c r="T945" s="137"/>
      <c r="U945" s="137"/>
    </row>
    <row r="946" spans="10:21" ht="15.5" x14ac:dyDescent="0.35">
      <c r="J946" s="9"/>
      <c r="K946" s="5"/>
      <c r="L946" s="5"/>
      <c r="M946" s="5"/>
      <c r="S946" s="137"/>
      <c r="T946" s="137"/>
      <c r="U946" s="137"/>
    </row>
    <row r="947" spans="10:21" ht="15.5" x14ac:dyDescent="0.35">
      <c r="J947" s="9"/>
      <c r="K947" s="5"/>
      <c r="L947" s="5"/>
      <c r="M947" s="5"/>
      <c r="S947" s="137"/>
      <c r="T947" s="137"/>
      <c r="U947" s="137"/>
    </row>
    <row r="948" spans="10:21" ht="15.5" x14ac:dyDescent="0.35">
      <c r="J948" s="9"/>
      <c r="K948" s="5"/>
      <c r="L948" s="5"/>
      <c r="M948" s="5"/>
      <c r="S948" s="137"/>
      <c r="T948" s="137"/>
      <c r="U948" s="137"/>
    </row>
    <row r="949" spans="10:21" ht="15.5" x14ac:dyDescent="0.35">
      <c r="J949" s="9"/>
      <c r="K949" s="5"/>
      <c r="L949" s="5"/>
      <c r="M949" s="5"/>
      <c r="S949" s="137"/>
      <c r="T949" s="137"/>
      <c r="U949" s="137"/>
    </row>
    <row r="950" spans="10:21" ht="15.5" x14ac:dyDescent="0.35">
      <c r="J950" s="9"/>
      <c r="K950" s="5"/>
      <c r="L950" s="5"/>
      <c r="M950" s="5"/>
      <c r="S950" s="137"/>
      <c r="T950" s="137"/>
      <c r="U950" s="137"/>
    </row>
    <row r="951" spans="10:21" ht="15.5" x14ac:dyDescent="0.35">
      <c r="J951" s="9"/>
      <c r="K951" s="5"/>
      <c r="L951" s="5"/>
      <c r="M951" s="5"/>
      <c r="S951" s="137"/>
      <c r="T951" s="137"/>
      <c r="U951" s="137"/>
    </row>
    <row r="952" spans="10:21" ht="15.5" x14ac:dyDescent="0.35">
      <c r="J952" s="9"/>
      <c r="K952" s="5"/>
      <c r="L952" s="5"/>
      <c r="M952" s="5"/>
      <c r="S952" s="137"/>
      <c r="T952" s="137"/>
      <c r="U952" s="137"/>
    </row>
    <row r="953" spans="10:21" ht="15.5" x14ac:dyDescent="0.35">
      <c r="J953" s="9"/>
      <c r="K953" s="5"/>
      <c r="L953" s="5"/>
      <c r="M953" s="5"/>
      <c r="S953" s="137"/>
      <c r="T953" s="137"/>
      <c r="U953" s="137"/>
    </row>
    <row r="954" spans="10:21" ht="15.5" x14ac:dyDescent="0.35">
      <c r="J954" s="9"/>
      <c r="K954" s="5"/>
      <c r="L954" s="5"/>
      <c r="M954" s="5"/>
      <c r="S954" s="137"/>
      <c r="T954" s="137"/>
      <c r="U954" s="137"/>
    </row>
    <row r="955" spans="10:21" ht="15.5" x14ac:dyDescent="0.35">
      <c r="J955" s="9"/>
      <c r="K955" s="5"/>
      <c r="L955" s="5"/>
      <c r="M955" s="5"/>
      <c r="S955" s="137"/>
      <c r="T955" s="137"/>
      <c r="U955" s="137"/>
    </row>
    <row r="956" spans="10:21" ht="15.5" x14ac:dyDescent="0.35">
      <c r="J956" s="9"/>
      <c r="K956" s="5"/>
      <c r="L956" s="5"/>
      <c r="M956" s="5"/>
      <c r="S956" s="137"/>
      <c r="T956" s="137"/>
      <c r="U956" s="137"/>
    </row>
    <row r="957" spans="10:21" ht="15.5" x14ac:dyDescent="0.35">
      <c r="J957" s="9"/>
      <c r="K957" s="5"/>
      <c r="L957" s="5"/>
      <c r="M957" s="5"/>
      <c r="S957" s="137"/>
      <c r="T957" s="137"/>
      <c r="U957" s="137"/>
    </row>
    <row r="958" spans="10:21" ht="15.5" x14ac:dyDescent="0.35">
      <c r="J958" s="9"/>
      <c r="K958" s="5"/>
      <c r="L958" s="5"/>
      <c r="M958" s="5"/>
      <c r="S958" s="137"/>
      <c r="T958" s="137"/>
      <c r="U958" s="137"/>
    </row>
    <row r="959" spans="10:21" ht="15.5" x14ac:dyDescent="0.35">
      <c r="J959" s="9"/>
      <c r="K959" s="5"/>
      <c r="L959" s="5"/>
      <c r="M959" s="5"/>
      <c r="S959" s="137"/>
      <c r="T959" s="137"/>
      <c r="U959" s="137"/>
    </row>
    <row r="960" spans="10:21" ht="15.5" x14ac:dyDescent="0.35">
      <c r="J960" s="9"/>
      <c r="K960" s="5"/>
      <c r="L960" s="5"/>
      <c r="M960" s="5"/>
      <c r="S960" s="137"/>
      <c r="T960" s="137"/>
      <c r="U960" s="137"/>
    </row>
    <row r="961" spans="10:21" ht="15.5" x14ac:dyDescent="0.35">
      <c r="J961" s="9"/>
      <c r="K961" s="5"/>
      <c r="L961" s="5"/>
      <c r="M961" s="5"/>
      <c r="S961" s="137"/>
      <c r="T961" s="137"/>
      <c r="U961" s="137"/>
    </row>
    <row r="962" spans="10:21" ht="15.5" x14ac:dyDescent="0.35">
      <c r="J962" s="9"/>
      <c r="K962" s="5"/>
      <c r="L962" s="5"/>
      <c r="M962" s="5"/>
      <c r="S962" s="137"/>
      <c r="T962" s="137"/>
      <c r="U962" s="137"/>
    </row>
    <row r="963" spans="10:21" ht="15.5" x14ac:dyDescent="0.35">
      <c r="J963" s="9"/>
      <c r="K963" s="5"/>
      <c r="L963" s="5"/>
      <c r="M963" s="5"/>
      <c r="S963" s="137"/>
      <c r="T963" s="137"/>
      <c r="U963" s="137"/>
    </row>
    <row r="964" spans="10:21" ht="15.5" x14ac:dyDescent="0.35">
      <c r="J964" s="9"/>
      <c r="K964" s="5"/>
      <c r="L964" s="5"/>
      <c r="M964" s="5"/>
      <c r="S964" s="137"/>
      <c r="T964" s="137"/>
      <c r="U964" s="137"/>
    </row>
    <row r="965" spans="10:21" ht="15.5" x14ac:dyDescent="0.35">
      <c r="J965" s="9"/>
      <c r="K965" s="5"/>
      <c r="L965" s="5"/>
      <c r="M965" s="5"/>
      <c r="S965" s="137"/>
      <c r="T965" s="137"/>
      <c r="U965" s="137"/>
    </row>
    <row r="966" spans="10:21" ht="15.5" x14ac:dyDescent="0.35">
      <c r="J966" s="9"/>
      <c r="K966" s="5"/>
      <c r="L966" s="5"/>
      <c r="M966" s="5"/>
      <c r="S966" s="137"/>
      <c r="T966" s="137"/>
      <c r="U966" s="137"/>
    </row>
    <row r="967" spans="10:21" ht="15.5" x14ac:dyDescent="0.35">
      <c r="J967" s="9"/>
      <c r="K967" s="5"/>
      <c r="L967" s="5"/>
      <c r="M967" s="5"/>
      <c r="S967" s="137"/>
      <c r="T967" s="137"/>
      <c r="U967" s="137"/>
    </row>
    <row r="968" spans="10:21" ht="15.5" x14ac:dyDescent="0.35">
      <c r="J968" s="9"/>
      <c r="K968" s="5"/>
      <c r="L968" s="5"/>
      <c r="M968" s="5"/>
      <c r="S968" s="137"/>
      <c r="T968" s="137"/>
      <c r="U968" s="137"/>
    </row>
    <row r="969" spans="10:21" ht="15.5" x14ac:dyDescent="0.35">
      <c r="J969" s="9"/>
      <c r="K969" s="5"/>
      <c r="L969" s="5"/>
      <c r="M969" s="5"/>
      <c r="S969" s="137"/>
      <c r="T969" s="137"/>
      <c r="U969" s="137"/>
    </row>
    <row r="970" spans="10:21" ht="15.5" x14ac:dyDescent="0.35">
      <c r="J970" s="9"/>
      <c r="K970" s="5"/>
      <c r="L970" s="5"/>
      <c r="M970" s="5"/>
      <c r="S970" s="137"/>
      <c r="T970" s="137"/>
      <c r="U970" s="137"/>
    </row>
    <row r="971" spans="10:21" ht="15.5" x14ac:dyDescent="0.35">
      <c r="J971" s="9"/>
      <c r="K971" s="5"/>
      <c r="L971" s="5"/>
      <c r="M971" s="5"/>
      <c r="S971" s="137"/>
      <c r="T971" s="137"/>
      <c r="U971" s="137"/>
    </row>
    <row r="972" spans="10:21" ht="15.5" x14ac:dyDescent="0.35">
      <c r="J972" s="9"/>
      <c r="K972" s="5"/>
      <c r="L972" s="5"/>
      <c r="M972" s="5"/>
      <c r="S972" s="137"/>
      <c r="T972" s="137"/>
      <c r="U972" s="137"/>
    </row>
    <row r="973" spans="10:21" ht="15.5" x14ac:dyDescent="0.35">
      <c r="J973" s="9"/>
      <c r="K973" s="5"/>
      <c r="L973" s="5"/>
      <c r="M973" s="5"/>
      <c r="S973" s="137"/>
      <c r="T973" s="137"/>
      <c r="U973" s="137"/>
    </row>
    <row r="974" spans="10:21" ht="15.5" x14ac:dyDescent="0.35">
      <c r="J974" s="9"/>
      <c r="K974" s="5"/>
      <c r="L974" s="5"/>
      <c r="M974" s="5"/>
      <c r="S974" s="137"/>
      <c r="T974" s="137"/>
      <c r="U974" s="137"/>
    </row>
    <row r="975" spans="10:21" ht="15.5" x14ac:dyDescent="0.35">
      <c r="J975" s="9"/>
      <c r="K975" s="5"/>
      <c r="L975" s="5"/>
      <c r="M975" s="5"/>
      <c r="S975" s="137"/>
      <c r="T975" s="137"/>
      <c r="U975" s="137"/>
    </row>
    <row r="976" spans="10:21" ht="15.5" x14ac:dyDescent="0.35">
      <c r="J976" s="9"/>
      <c r="K976" s="5"/>
      <c r="L976" s="5"/>
      <c r="M976" s="5"/>
      <c r="S976" s="137"/>
      <c r="T976" s="137"/>
      <c r="U976" s="137"/>
    </row>
    <row r="977" spans="10:21" ht="15.5" x14ac:dyDescent="0.35">
      <c r="J977" s="9"/>
      <c r="K977" s="5"/>
      <c r="L977" s="5"/>
      <c r="M977" s="5"/>
      <c r="S977" s="137"/>
      <c r="T977" s="137"/>
      <c r="U977" s="137"/>
    </row>
    <row r="978" spans="10:21" ht="15.5" x14ac:dyDescent="0.35">
      <c r="J978" s="9"/>
      <c r="K978" s="5"/>
      <c r="L978" s="5"/>
      <c r="M978" s="5"/>
      <c r="S978" s="137"/>
      <c r="T978" s="137"/>
      <c r="U978" s="137"/>
    </row>
    <row r="979" spans="10:21" ht="15.5" x14ac:dyDescent="0.35">
      <c r="J979" s="9"/>
      <c r="K979" s="5"/>
      <c r="L979" s="5"/>
      <c r="M979" s="5"/>
      <c r="S979" s="137"/>
      <c r="T979" s="137"/>
      <c r="U979" s="137"/>
    </row>
    <row r="980" spans="10:21" ht="15.5" x14ac:dyDescent="0.35">
      <c r="J980" s="9"/>
      <c r="K980" s="5"/>
      <c r="L980" s="5"/>
      <c r="M980" s="5"/>
      <c r="S980" s="137"/>
      <c r="T980" s="137"/>
      <c r="U980" s="137"/>
    </row>
    <row r="981" spans="10:21" ht="15.5" x14ac:dyDescent="0.35">
      <c r="J981" s="9"/>
      <c r="K981" s="5"/>
      <c r="L981" s="5"/>
      <c r="M981" s="5"/>
      <c r="S981" s="137"/>
      <c r="T981" s="137"/>
      <c r="U981" s="137"/>
    </row>
    <row r="982" spans="10:21" ht="15.5" x14ac:dyDescent="0.35">
      <c r="J982" s="9"/>
      <c r="K982" s="5"/>
      <c r="L982" s="5"/>
      <c r="M982" s="5"/>
      <c r="S982" s="137"/>
      <c r="T982" s="137"/>
      <c r="U982" s="137"/>
    </row>
    <row r="983" spans="10:21" ht="15.5" x14ac:dyDescent="0.35">
      <c r="J983" s="9"/>
      <c r="K983" s="5"/>
      <c r="L983" s="5"/>
      <c r="M983" s="5"/>
      <c r="S983" s="137"/>
      <c r="T983" s="137"/>
      <c r="U983" s="137"/>
    </row>
    <row r="984" spans="10:21" ht="15.5" x14ac:dyDescent="0.35">
      <c r="J984" s="9"/>
      <c r="K984" s="5"/>
      <c r="L984" s="5"/>
      <c r="M984" s="5"/>
      <c r="S984" s="137"/>
      <c r="T984" s="137"/>
      <c r="U984" s="137"/>
    </row>
    <row r="985" spans="10:21" ht="15.5" x14ac:dyDescent="0.35">
      <c r="J985" s="9"/>
      <c r="K985" s="5"/>
      <c r="L985" s="5"/>
      <c r="M985" s="5"/>
      <c r="S985" s="137"/>
      <c r="T985" s="137"/>
      <c r="U985" s="137"/>
    </row>
    <row r="986" spans="10:21" ht="15.5" x14ac:dyDescent="0.35">
      <c r="J986" s="9"/>
      <c r="K986" s="5"/>
      <c r="L986" s="5"/>
      <c r="M986" s="5"/>
      <c r="S986" s="137"/>
      <c r="T986" s="137"/>
      <c r="U986" s="137"/>
    </row>
    <row r="987" spans="10:21" ht="15.5" x14ac:dyDescent="0.35">
      <c r="J987" s="9"/>
      <c r="K987" s="5"/>
      <c r="L987" s="5"/>
      <c r="M987" s="5"/>
      <c r="S987" s="137"/>
      <c r="T987" s="137"/>
      <c r="U987" s="137"/>
    </row>
    <row r="988" spans="10:21" ht="15.5" x14ac:dyDescent="0.35">
      <c r="J988" s="9"/>
      <c r="K988" s="5"/>
      <c r="L988" s="5"/>
      <c r="M988" s="5"/>
      <c r="S988" s="137"/>
      <c r="T988" s="137"/>
      <c r="U988" s="137"/>
    </row>
    <row r="989" spans="10:21" ht="15.5" x14ac:dyDescent="0.35">
      <c r="J989" s="9"/>
      <c r="K989" s="5"/>
      <c r="L989" s="5"/>
      <c r="M989" s="5"/>
      <c r="S989" s="137"/>
      <c r="T989" s="137"/>
      <c r="U989" s="137"/>
    </row>
    <row r="990" spans="10:21" ht="15.5" x14ac:dyDescent="0.35">
      <c r="J990" s="9"/>
      <c r="K990" s="5"/>
      <c r="L990" s="5"/>
      <c r="M990" s="5"/>
      <c r="S990" s="137"/>
      <c r="T990" s="137"/>
      <c r="U990" s="137"/>
    </row>
    <row r="991" spans="10:21" ht="15.5" x14ac:dyDescent="0.35">
      <c r="J991" s="9"/>
      <c r="K991" s="5"/>
      <c r="L991" s="5"/>
      <c r="M991" s="5"/>
      <c r="S991" s="137"/>
      <c r="T991" s="137"/>
      <c r="U991" s="137"/>
    </row>
    <row r="992" spans="10:21" ht="15.5" x14ac:dyDescent="0.35">
      <c r="J992" s="9"/>
      <c r="K992" s="5"/>
      <c r="L992" s="5"/>
      <c r="M992" s="5"/>
      <c r="S992" s="137"/>
      <c r="T992" s="137"/>
      <c r="U992" s="137"/>
    </row>
    <row r="993" spans="10:21" ht="15.5" x14ac:dyDescent="0.35">
      <c r="J993" s="9"/>
      <c r="K993" s="5"/>
      <c r="L993" s="5"/>
      <c r="M993" s="5"/>
      <c r="S993" s="137"/>
      <c r="T993" s="137"/>
      <c r="U993" s="137"/>
    </row>
    <row r="994" spans="10:21" ht="15.5" x14ac:dyDescent="0.35">
      <c r="J994" s="9"/>
      <c r="K994" s="5"/>
      <c r="L994" s="5"/>
      <c r="M994" s="5"/>
      <c r="S994" s="137"/>
      <c r="T994" s="137"/>
      <c r="U994" s="137"/>
    </row>
    <row r="995" spans="10:21" ht="15.5" x14ac:dyDescent="0.35">
      <c r="J995" s="9"/>
      <c r="K995" s="5"/>
      <c r="L995" s="5"/>
      <c r="M995" s="5"/>
      <c r="S995" s="137"/>
      <c r="T995" s="137"/>
      <c r="U995" s="137"/>
    </row>
    <row r="996" spans="10:21" ht="15.5" x14ac:dyDescent="0.35">
      <c r="J996" s="9"/>
      <c r="K996" s="5"/>
      <c r="L996" s="5"/>
      <c r="M996" s="5"/>
      <c r="S996" s="137"/>
      <c r="T996" s="137"/>
      <c r="U996" s="137"/>
    </row>
    <row r="997" spans="10:21" ht="15.5" x14ac:dyDescent="0.35">
      <c r="J997" s="9"/>
      <c r="K997" s="5"/>
      <c r="L997" s="5"/>
      <c r="M997" s="5"/>
      <c r="S997" s="137"/>
      <c r="T997" s="137"/>
      <c r="U997" s="137"/>
    </row>
  </sheetData>
  <sheetProtection algorithmName="SHA-512" hashValue="k+6burANCNkzkL+P5HoLVi8x2WRq2M5M8YqNjSD+7sbGzSOROEt2Qey8JHPY2je1oPaWhlqEiPqzygGHIgOv4A==" saltValue="pTafq4th9sTrqNeGvGNT3A==" spinCount="100000" sheet="1" objects="1" scenarios="1"/>
  <autoFilter ref="A2:V35" xr:uid="{00000000-0001-0000-0300-000000000000}"/>
  <mergeCells count="9">
    <mergeCell ref="X40:X43"/>
    <mergeCell ref="X44:X50"/>
    <mergeCell ref="X51:X52"/>
    <mergeCell ref="Z40:Z43"/>
    <mergeCell ref="E1:I1"/>
    <mergeCell ref="J1:M1"/>
    <mergeCell ref="N40:N43"/>
    <mergeCell ref="N44:N50"/>
    <mergeCell ref="N51:N52"/>
  </mergeCells>
  <phoneticPr fontId="16" type="noConversion"/>
  <conditionalFormatting sqref="J3:J35">
    <cfRule type="containsBlanks" dxfId="88" priority="5" stopIfTrue="1">
      <formula>LEN(TRIM(J3))=0</formula>
    </cfRule>
    <cfRule type="containsText" dxfId="87" priority="6" operator="containsText" text="Level 5 - Mastering">
      <formula>NOT(ISERROR(SEARCH("Level 5 - Mastering",J3)))</formula>
    </cfRule>
    <cfRule type="containsText" dxfId="86" priority="7" operator="containsText" text="Level 4 -  Developing">
      <formula>NOT(ISERROR(SEARCH("Level 4 -  Developing",J3)))</formula>
    </cfRule>
    <cfRule type="containsText" dxfId="85" priority="8" operator="containsText" text="Level 3 - Learning">
      <formula>NOT(ISERROR(SEARCH("Level 3 - Learning",J3)))</formula>
    </cfRule>
    <cfRule type="containsText" dxfId="84" priority="9" operator="containsText" text="Level 2 - Emerging">
      <formula>NOT(ISERROR(SEARCH("Level 2 - Emerging",J3)))</formula>
    </cfRule>
    <cfRule type="containsText" dxfId="83" priority="10" operator="containsText" text="Level 1 - Beginner">
      <formula>NOT(ISERROR(SEARCH("Level 1 - Beginner",J3)))</formula>
    </cfRule>
  </conditionalFormatting>
  <conditionalFormatting sqref="O3:O35">
    <cfRule type="containsBlanks" dxfId="82" priority="4">
      <formula>LEN(TRIM(O3))=0</formula>
    </cfRule>
  </conditionalFormatting>
  <conditionalFormatting sqref="P3:R9 U3:V9 P10:V35">
    <cfRule type="notContainsBlanks" dxfId="81" priority="2" stopIfTrue="1">
      <formula>LEN(TRIM(P3))&gt;0</formula>
    </cfRule>
    <cfRule type="expression" dxfId="80" priority="3">
      <formula>$O3="Next Two Years"</formula>
    </cfRule>
    <cfRule type="expression" dxfId="79" priority="42">
      <formula>$O3="Next Year"</formula>
    </cfRule>
  </conditionalFormatting>
  <conditionalFormatting sqref="V40:V53">
    <cfRule type="cellIs" dxfId="78" priority="21" operator="between">
      <formula>1</formula>
      <formula>1</formula>
    </cfRule>
    <cfRule type="cellIs" dxfId="77" priority="38" operator="between">
      <formula>0.8</formula>
      <formula>0.99</formula>
    </cfRule>
    <cfRule type="cellIs" dxfId="76" priority="39" operator="between">
      <formula>0.6</formula>
      <formula>0.79</formula>
    </cfRule>
    <cfRule type="cellIs" dxfId="75" priority="40" operator="between">
      <formula>0.4</formula>
      <formula>0.59</formula>
    </cfRule>
    <cfRule type="cellIs" dxfId="74" priority="41" operator="between">
      <formula>0.2</formula>
      <formula>0.39</formula>
    </cfRule>
  </conditionalFormatting>
  <conditionalFormatting sqref="W40:X53">
    <cfRule type="cellIs" dxfId="73" priority="17" operator="between">
      <formula>0.4</formula>
      <formula>0.59</formula>
    </cfRule>
  </conditionalFormatting>
  <conditionalFormatting sqref="X40:X53">
    <cfRule type="cellIs" dxfId="72" priority="16" operator="between">
      <formula>0.2</formula>
      <formula>0.39</formula>
    </cfRule>
    <cfRule type="cellIs" dxfId="71" priority="18" operator="between">
      <formula>0.6</formula>
      <formula>0.79</formula>
    </cfRule>
    <cfRule type="cellIs" dxfId="70" priority="19" operator="between">
      <formula>0.8</formula>
      <formula>0.99</formula>
    </cfRule>
    <cfRule type="cellIs" dxfId="69" priority="20" operator="between">
      <formula>1</formula>
      <formula>1</formula>
    </cfRule>
  </conditionalFormatting>
  <conditionalFormatting sqref="Z40:Z43">
    <cfRule type="cellIs" dxfId="68" priority="11" operator="between">
      <formula>0.2</formula>
      <formula>0.39</formula>
    </cfRule>
    <cfRule type="cellIs" dxfId="67" priority="12" operator="between">
      <formula>0.4</formula>
      <formula>0.59</formula>
    </cfRule>
    <cfRule type="cellIs" dxfId="66" priority="13" operator="between">
      <formula>0.6</formula>
      <formula>0.79</formula>
    </cfRule>
    <cfRule type="cellIs" dxfId="65" priority="14" operator="between">
      <formula>0.8</formula>
      <formula>0.99</formula>
    </cfRule>
    <cfRule type="cellIs" dxfId="64" priority="15" operator="between">
      <formula>1</formula>
      <formula>1</formula>
    </cfRule>
  </conditionalFormatting>
  <dataValidations count="1">
    <dataValidation type="list" allowBlank="1" showInputMessage="1" showErrorMessage="1" sqref="J3:J35" xr:uid="{A8307431-7CB3-452B-9700-133CACBC791E}">
      <formula1>$AF$3:$AF$9</formula1>
    </dataValidation>
  </dataValidations>
  <pageMargins left="0.7" right="0.7" top="0.75" bottom="0.75" header="0.3" footer="0.3"/>
  <pageSetup paperSize="9" orientation="portrait" verticalDpi="0" r:id="rId1"/>
  <headerFooter>
    <oddHeader>&amp;C&amp;"Calibri"&amp;10&amp;K000000 OFFICIAL - HMG ONLY&amp;1#_x000D_</oddHeader>
    <oddFooter>&amp;C_x000D_&amp;1#&amp;"Calibri"&amp;10&amp;K000000 OFFICIAL - HMG ONLY</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4344A23-256E-480C-AA4E-9A4DCF60CA29}">
          <x14:formula1>
            <xm:f>LIsts!$A$1:$A$4</xm:f>
          </x14:formula1>
          <xm:sqref>O3:O35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D78CA-33DE-432C-9D19-AD9173512A16}">
  <dimension ref="A1:I11"/>
  <sheetViews>
    <sheetView workbookViewId="0">
      <selection activeCell="F7" sqref="F7"/>
    </sheetView>
  </sheetViews>
  <sheetFormatPr defaultRowHeight="15.5" outlineLevelCol="1" x14ac:dyDescent="0.35"/>
  <cols>
    <col min="1" max="1" width="5.4609375" bestFit="1" customWidth="1"/>
    <col min="2" max="2" width="24.84375" bestFit="1" customWidth="1"/>
    <col min="3" max="3" width="26.3046875" customWidth="1"/>
    <col min="4" max="4" width="12.84375" customWidth="1"/>
    <col min="5" max="5" width="14.53515625" hidden="1" customWidth="1" outlineLevel="1"/>
    <col min="6" max="6" width="35.23046875" customWidth="1" collapsed="1"/>
    <col min="7" max="7" width="5.84375" customWidth="1"/>
    <col min="8" max="8" width="12.84375" customWidth="1"/>
    <col min="9" max="9" width="35.23046875" customWidth="1"/>
  </cols>
  <sheetData>
    <row r="1" spans="1:9" ht="32.5" x14ac:dyDescent="0.65">
      <c r="A1" s="74" t="s">
        <v>299</v>
      </c>
    </row>
    <row r="2" spans="1:9" ht="16" customHeight="1" x14ac:dyDescent="0.65">
      <c r="A2" s="74"/>
    </row>
    <row r="3" spans="1:9" ht="28" x14ac:dyDescent="0.6">
      <c r="A3" s="73" t="s">
        <v>300</v>
      </c>
    </row>
    <row r="5" spans="1:9" x14ac:dyDescent="0.35">
      <c r="A5" s="77" t="s">
        <v>11</v>
      </c>
      <c r="B5" s="77" t="s">
        <v>12</v>
      </c>
      <c r="C5" s="77" t="s">
        <v>14</v>
      </c>
      <c r="D5" s="77" t="s">
        <v>301</v>
      </c>
      <c r="E5" s="77" t="s">
        <v>302</v>
      </c>
      <c r="F5" s="77" t="s">
        <v>303</v>
      </c>
      <c r="G5" s="152"/>
      <c r="H5" s="77" t="s">
        <v>304</v>
      </c>
      <c r="I5" s="77" t="s">
        <v>305</v>
      </c>
    </row>
    <row r="6" spans="1:9" ht="30" x14ac:dyDescent="0.35">
      <c r="A6" s="75" t="e" cm="1" vm="1">
        <f t="array" ref="A6">_xlfn._xlws.FILTER('3. Selection'!A3:A35,'3. Selection'!O3:O35="NY")</f>
        <v>#VALUE!</v>
      </c>
      <c r="B6" s="75" t="e" cm="1" vm="2">
        <f t="array" ref="B6">INDEX('3. Selection'!B$3:B$35,MATCH(_xlfn.ANCHORARRAY(Sheet2!$A6),'3. Selection'!$A$3:$A$35,0))</f>
        <v>#VALUE!</v>
      </c>
      <c r="C6" s="75" t="e" cm="1" vm="2">
        <f t="array" ref="C6">INDEX('3. Selection'!D$3:D$35,MATCH(_xlfn.ANCHORARRAY(Sheet2!$A6),'3. Selection'!$A$3:$A$35,0))</f>
        <v>#VALUE!</v>
      </c>
      <c r="D6" s="38" t="e" cm="1" vm="2">
        <f t="array" ref="D6">INDEX('3. Selection'!J$3:J$35,MATCH(_xlfn.ANCHORARRAY(Sheet2!$A6),'3. Selection'!$A$3:$A$35,0))</f>
        <v>#VALUE!</v>
      </c>
      <c r="E6" s="75" t="e" cm="1" vm="2">
        <f t="array" ref="E6">MATCH(_xlfn.ANCHORARRAY(D6),'3. Selection'!$E$2:$I$2,0)</f>
        <v>#VALUE!</v>
      </c>
      <c r="F6" s="75" t="e" cm="1" vm="2">
        <f t="array" ref="F6">INDEX('3. Selection'!$E$3:$I$15,MATCH(_xlfn.ANCHORARRAY(Sheet2!$A6),'3. Selection'!$A$3:$A$35,0),Sheet2!$E6)</f>
        <v>#VALUE!</v>
      </c>
      <c r="G6" s="78" t="s">
        <v>306</v>
      </c>
      <c r="H6" s="38" t="e" cm="1" vm="2">
        <f t="array" ref="H6">IF(_xlfn.ANCHORARRAY(Sheet2!E6)=5,_xlfn.ANCHORARRAY(D6),INDEX('3. Selection'!$E$2:$I$2,_xlfn.ANCHORARRAY(Sheet2!E6)+1))</f>
        <v>#VALUE!</v>
      </c>
      <c r="I6" s="75" t="e" cm="1" vm="2">
        <f t="array" ref="I6">INDEX('3. Selection'!$E$3:$I$15,MATCH(_xlfn.ANCHORARRAY(Sheet2!$A6),'3. Selection'!$A$3:$A$35,0),Sheet2!$E6+1)</f>
        <v>#VALUE!</v>
      </c>
    </row>
    <row r="7" spans="1:9" ht="30" x14ac:dyDescent="0.35">
      <c r="A7" s="76"/>
      <c r="B7" s="76"/>
      <c r="C7" s="76"/>
      <c r="D7" s="38"/>
      <c r="E7" s="76"/>
      <c r="F7" s="76"/>
      <c r="G7" s="79" t="s">
        <v>306</v>
      </c>
      <c r="H7" s="38"/>
      <c r="I7" s="76"/>
    </row>
    <row r="8" spans="1:9" ht="30" x14ac:dyDescent="0.35">
      <c r="A8" s="75"/>
      <c r="B8" s="75"/>
      <c r="C8" s="75"/>
      <c r="D8" s="38"/>
      <c r="E8" s="75"/>
      <c r="F8" s="75"/>
      <c r="G8" s="78" t="s">
        <v>306</v>
      </c>
      <c r="H8" s="38"/>
      <c r="I8" s="75"/>
    </row>
    <row r="9" spans="1:9" ht="30" x14ac:dyDescent="0.35">
      <c r="A9" s="76"/>
      <c r="B9" s="76"/>
      <c r="C9" s="76"/>
      <c r="D9" s="38"/>
      <c r="E9" s="76"/>
      <c r="F9" s="76"/>
      <c r="G9" s="79" t="s">
        <v>306</v>
      </c>
      <c r="H9" s="38"/>
      <c r="I9" s="76"/>
    </row>
    <row r="10" spans="1:9" ht="30" x14ac:dyDescent="0.35">
      <c r="A10" s="75"/>
      <c r="B10" s="75"/>
      <c r="C10" s="75"/>
      <c r="D10" s="38"/>
      <c r="E10" s="75"/>
      <c r="F10" s="75"/>
      <c r="G10" s="78" t="s">
        <v>306</v>
      </c>
      <c r="H10" s="38"/>
      <c r="I10" s="75"/>
    </row>
    <row r="11" spans="1:9" ht="30" x14ac:dyDescent="0.35">
      <c r="A11" s="76"/>
      <c r="B11" s="76"/>
      <c r="C11" s="76"/>
      <c r="D11" s="38"/>
      <c r="E11" s="76"/>
      <c r="F11" s="76"/>
      <c r="G11" s="79" t="s">
        <v>306</v>
      </c>
      <c r="H11" s="38"/>
      <c r="I11" s="76"/>
    </row>
  </sheetData>
  <conditionalFormatting sqref="D6:D11">
    <cfRule type="containsText" dxfId="63" priority="11" operator="containsText" text="Level 5 - Mastering">
      <formula>NOT(ISERROR(SEARCH("Level 5 - Mastering",D6)))</formula>
    </cfRule>
    <cfRule type="containsText" dxfId="62" priority="12" operator="containsText" text="Level 4 -  Developing">
      <formula>NOT(ISERROR(SEARCH("Level 4 -  Developing",D6)))</formula>
    </cfRule>
    <cfRule type="containsText" dxfId="61" priority="13" operator="containsText" text="Level 3 - Learning">
      <formula>NOT(ISERROR(SEARCH("Level 3 - Learning",D6)))</formula>
    </cfRule>
    <cfRule type="containsText" dxfId="60" priority="14" operator="containsText" text="Level 2 - Emerging">
      <formula>NOT(ISERROR(SEARCH("Level 2 - Emerging",D6)))</formula>
    </cfRule>
    <cfRule type="containsText" dxfId="59" priority="15" operator="containsText" text="Level 1 - Beginner">
      <formula>NOT(ISERROR(SEARCH("Level 1 - Beginner",D6)))</formula>
    </cfRule>
  </conditionalFormatting>
  <conditionalFormatting sqref="H6:H11">
    <cfRule type="containsText" dxfId="58" priority="1" operator="containsText" text="Level 5 - Mastering">
      <formula>NOT(ISERROR(SEARCH("Level 5 - Mastering",H6)))</formula>
    </cfRule>
    <cfRule type="containsText" dxfId="57" priority="2" operator="containsText" text="Level 4 -  Developing">
      <formula>NOT(ISERROR(SEARCH("Level 4 -  Developing",H6)))</formula>
    </cfRule>
    <cfRule type="containsText" dxfId="56" priority="3" operator="containsText" text="Level 3 - Learning">
      <formula>NOT(ISERROR(SEARCH("Level 3 - Learning",H6)))</formula>
    </cfRule>
    <cfRule type="containsText" dxfId="55" priority="4" operator="containsText" text="Level 2 - Emerging">
      <formula>NOT(ISERROR(SEARCH("Level 2 - Emerging",H6)))</formula>
    </cfRule>
    <cfRule type="containsText" dxfId="54" priority="5" operator="containsText" text="Level 1 - Beginner">
      <formula>NOT(ISERROR(SEARCH("Level 1 - Beginner",H6)))</formula>
    </cfRule>
  </conditionalFormatting>
  <pageMargins left="0.7" right="0.7" top="0.75" bottom="0.75" header="0.3" footer="0.3"/>
  <headerFooter>
    <oddHeader>&amp;C&amp;"Calibri"&amp;10&amp;K000000 OFFICIAL - HMG ONLY&amp;1#_x000D_</oddHeader>
    <oddFooter>&amp;C_x000D_&amp;1#&amp;"Calibri"&amp;10&amp;K000000 OFFICIAL - HMG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0CF21-A7D3-44DC-ABCD-645F4579EB50}">
  <dimension ref="A1:G10"/>
  <sheetViews>
    <sheetView workbookViewId="0">
      <selection activeCell="F5" sqref="F5"/>
    </sheetView>
  </sheetViews>
  <sheetFormatPr defaultRowHeight="15.5" x14ac:dyDescent="0.35"/>
  <sheetData>
    <row r="1" spans="1:7" x14ac:dyDescent="0.35">
      <c r="A1" t="s">
        <v>307</v>
      </c>
    </row>
    <row r="2" spans="1:7" x14ac:dyDescent="0.35">
      <c r="A2" t="s">
        <v>299</v>
      </c>
    </row>
    <row r="3" spans="1:7" x14ac:dyDescent="0.35">
      <c r="A3" t="s">
        <v>308</v>
      </c>
    </row>
    <row r="4" spans="1:7" x14ac:dyDescent="0.35">
      <c r="A4" t="s">
        <v>309</v>
      </c>
    </row>
    <row r="5" spans="1:7" x14ac:dyDescent="0.35">
      <c r="F5" t="s">
        <v>15</v>
      </c>
      <c r="G5" t="s">
        <v>16</v>
      </c>
    </row>
    <row r="6" spans="1:7" x14ac:dyDescent="0.35">
      <c r="F6" t="s">
        <v>16</v>
      </c>
      <c r="G6" t="s">
        <v>17</v>
      </c>
    </row>
    <row r="7" spans="1:7" x14ac:dyDescent="0.35">
      <c r="F7" t="s">
        <v>17</v>
      </c>
      <c r="G7" t="s">
        <v>18</v>
      </c>
    </row>
    <row r="8" spans="1:7" x14ac:dyDescent="0.35">
      <c r="F8" t="s">
        <v>18</v>
      </c>
      <c r="G8" t="s">
        <v>19</v>
      </c>
    </row>
    <row r="9" spans="1:7" x14ac:dyDescent="0.35">
      <c r="F9" t="s">
        <v>19</v>
      </c>
      <c r="G9" t="s">
        <v>19</v>
      </c>
    </row>
    <row r="10" spans="1:7" x14ac:dyDescent="0.35">
      <c r="F10" t="s">
        <v>81</v>
      </c>
      <c r="G10" t="s">
        <v>81</v>
      </c>
    </row>
  </sheetData>
  <pageMargins left="0.7" right="0.7" top="0.75" bottom="0.75" header="0.3" footer="0.3"/>
  <headerFooter>
    <oddHeader>&amp;C&amp;"Calibri"&amp;10&amp;K000000 OFFICIAL - HMG ONLY&amp;1#_x000D_</oddHeader>
    <oddFooter>&amp;C_x000D_&amp;1#&amp;"Calibri"&amp;10&amp;K000000 OFFICIAL - HMG ONLY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715EE-57AB-4DEA-A3C9-1A8794DC3DF5}">
  <sheetPr>
    <outlinePr summaryBelow="0" summaryRight="0"/>
  </sheetPr>
  <dimension ref="A1:AN1006"/>
  <sheetViews>
    <sheetView zoomScale="70" zoomScaleNormal="70" workbookViewId="0">
      <pane xSplit="4" ySplit="2" topLeftCell="E3" activePane="bottomRight" state="frozen"/>
      <selection pane="topRight" activeCell="E1" sqref="E1"/>
      <selection pane="bottomLeft" activeCell="A3" sqref="A3"/>
      <selection pane="bottomRight" activeCell="E3" sqref="E3"/>
    </sheetView>
  </sheetViews>
  <sheetFormatPr defaultColWidth="10.07421875" defaultRowHeight="15" customHeight="1" x14ac:dyDescent="0.35"/>
  <cols>
    <col min="1" max="1" width="9.3046875" style="7" customWidth="1"/>
    <col min="2" max="3" width="16.53515625" customWidth="1"/>
    <col min="4" max="4" width="35.53515625" customWidth="1"/>
    <col min="5" max="9" width="49.69140625" customWidth="1"/>
    <col min="10" max="10" width="20.3046875" style="7" customWidth="1"/>
    <col min="11" max="11" width="9.53515625" customWidth="1"/>
    <col min="12" max="12" width="12.69140625" hidden="1" customWidth="1"/>
    <col min="13" max="13" width="14.69140625" hidden="1" customWidth="1"/>
    <col min="14" max="14" width="27.4609375" customWidth="1"/>
    <col min="15" max="28" width="10.07421875" style="136" hidden="1" customWidth="1"/>
    <col min="29" max="29" width="6.07421875" style="136" hidden="1" customWidth="1"/>
    <col min="30" max="30" width="29.3046875" customWidth="1"/>
    <col min="31" max="31" width="32.23046875" customWidth="1"/>
    <col min="32" max="32" width="30.4609375" customWidth="1"/>
    <col min="33" max="33" width="8.3046875" customWidth="1"/>
    <col min="34" max="34" width="26.84375" customWidth="1"/>
    <col min="36" max="36" width="32.84375" customWidth="1"/>
    <col min="38" max="38" width="10.07421875" customWidth="1"/>
    <col min="39" max="40" width="10.07421875" hidden="1" customWidth="1"/>
  </cols>
  <sheetData>
    <row r="1" spans="1:40" ht="35.5" customHeight="1" x14ac:dyDescent="0.5">
      <c r="A1" s="26"/>
      <c r="B1" s="26"/>
      <c r="C1" s="26"/>
      <c r="D1" s="27" t="s">
        <v>8</v>
      </c>
      <c r="E1" s="183" t="s">
        <v>9</v>
      </c>
      <c r="F1" s="184"/>
      <c r="G1" s="185"/>
      <c r="H1" s="185"/>
      <c r="I1" s="186"/>
      <c r="J1" s="187" t="s">
        <v>10</v>
      </c>
      <c r="K1" s="188"/>
      <c r="L1" s="188"/>
      <c r="M1" s="188"/>
      <c r="O1" s="140"/>
      <c r="P1" s="140"/>
      <c r="Q1" s="140"/>
      <c r="R1" s="140"/>
      <c r="S1" s="140"/>
      <c r="T1" s="140"/>
      <c r="U1" s="140"/>
      <c r="V1" s="140"/>
      <c r="W1" s="140"/>
      <c r="X1" s="140"/>
      <c r="Y1" s="140"/>
      <c r="Z1" s="140"/>
      <c r="AA1" s="140"/>
      <c r="AB1" s="140"/>
      <c r="AC1" s="140"/>
    </row>
    <row r="2" spans="1:40" s="8" customFormat="1" ht="50.15" customHeight="1" x14ac:dyDescent="0.35">
      <c r="A2" s="32" t="s">
        <v>11</v>
      </c>
      <c r="B2" s="32" t="s">
        <v>12</v>
      </c>
      <c r="C2" s="32" t="s">
        <v>13</v>
      </c>
      <c r="D2" s="65" t="s">
        <v>14</v>
      </c>
      <c r="E2" s="33" t="s">
        <v>310</v>
      </c>
      <c r="F2" s="34" t="s">
        <v>311</v>
      </c>
      <c r="G2" s="35" t="s">
        <v>312</v>
      </c>
      <c r="H2" s="36" t="s">
        <v>313</v>
      </c>
      <c r="I2" s="37" t="s">
        <v>19</v>
      </c>
      <c r="J2" s="38" t="s">
        <v>20</v>
      </c>
      <c r="K2" s="38" t="s">
        <v>21</v>
      </c>
      <c r="L2" s="32" t="s">
        <v>22</v>
      </c>
      <c r="M2" s="38" t="s">
        <v>23</v>
      </c>
      <c r="N2" s="39" t="s">
        <v>24</v>
      </c>
      <c r="O2" s="135"/>
      <c r="P2" s="135"/>
      <c r="Q2" s="135"/>
      <c r="R2" s="135"/>
      <c r="S2" s="135"/>
      <c r="T2" s="135"/>
      <c r="U2" s="135"/>
      <c r="V2" s="135"/>
      <c r="W2" s="135"/>
      <c r="X2" s="135"/>
      <c r="Y2" s="135"/>
      <c r="Z2" s="135"/>
      <c r="AA2" s="135"/>
      <c r="AB2" s="135"/>
      <c r="AC2" s="135"/>
      <c r="AD2" s="103" t="s">
        <v>25</v>
      </c>
      <c r="AE2" s="47" t="s">
        <v>26</v>
      </c>
      <c r="AF2" s="104" t="s">
        <v>27</v>
      </c>
    </row>
    <row r="3" spans="1:40" ht="50.15" customHeight="1" x14ac:dyDescent="0.35">
      <c r="A3" s="38" t="s">
        <v>28</v>
      </c>
      <c r="B3" s="105" t="s">
        <v>29</v>
      </c>
      <c r="C3" s="105" t="s">
        <v>30</v>
      </c>
      <c r="D3" s="105" t="s">
        <v>31</v>
      </c>
      <c r="E3" s="105" t="s">
        <v>314</v>
      </c>
      <c r="F3" s="105" t="s">
        <v>315</v>
      </c>
      <c r="G3" s="105" t="s">
        <v>316</v>
      </c>
      <c r="H3" s="105" t="s">
        <v>317</v>
      </c>
      <c r="I3" s="105" t="s">
        <v>318</v>
      </c>
      <c r="J3" s="125"/>
      <c r="K3" s="38" t="str">
        <f t="shared" ref="K3:K33" si="0">IFERROR(VLOOKUP(J3, AM$3:AN$9,2,FALSE),"N/A")</f>
        <v>N/A</v>
      </c>
      <c r="L3" s="38"/>
      <c r="M3" s="38"/>
      <c r="N3" s="108"/>
      <c r="O3" s="126"/>
      <c r="P3" s="126"/>
      <c r="Q3" s="126"/>
      <c r="R3" s="126"/>
      <c r="S3" s="126"/>
      <c r="T3" s="126"/>
      <c r="U3" s="126"/>
      <c r="V3" s="126"/>
      <c r="W3" s="126"/>
      <c r="X3" s="126"/>
      <c r="Y3" s="126"/>
      <c r="Z3" s="126"/>
      <c r="AA3" s="126"/>
      <c r="AD3" s="127"/>
      <c r="AE3" s="153"/>
      <c r="AF3" s="153"/>
      <c r="AM3" s="133" t="s">
        <v>15</v>
      </c>
      <c r="AN3" s="133">
        <v>1</v>
      </c>
    </row>
    <row r="4" spans="1:40" ht="50.15" customHeight="1" x14ac:dyDescent="0.35">
      <c r="A4" s="38" t="s">
        <v>37</v>
      </c>
      <c r="B4" s="105" t="s">
        <v>29</v>
      </c>
      <c r="C4" s="105" t="s">
        <v>30</v>
      </c>
      <c r="D4" s="105" t="s">
        <v>319</v>
      </c>
      <c r="E4" s="105" t="s">
        <v>320</v>
      </c>
      <c r="F4" s="105" t="s">
        <v>321</v>
      </c>
      <c r="G4" s="105" t="s">
        <v>322</v>
      </c>
      <c r="H4" s="105" t="s">
        <v>323</v>
      </c>
      <c r="I4" s="105" t="s">
        <v>324</v>
      </c>
      <c r="J4" s="125"/>
      <c r="K4" s="38" t="str">
        <f t="shared" si="0"/>
        <v>N/A</v>
      </c>
      <c r="L4" s="38"/>
      <c r="M4" s="38"/>
      <c r="N4" s="108"/>
      <c r="O4" s="110"/>
      <c r="P4" s="110"/>
      <c r="Q4" s="110"/>
      <c r="R4" s="110"/>
      <c r="S4" s="110"/>
      <c r="T4" s="110"/>
      <c r="U4" s="110"/>
      <c r="V4" s="110"/>
      <c r="W4" s="110"/>
      <c r="X4" s="110"/>
      <c r="Y4" s="110"/>
      <c r="Z4" s="110"/>
      <c r="AA4" s="110"/>
      <c r="AD4" s="127"/>
      <c r="AE4" s="128"/>
      <c r="AF4" s="128"/>
      <c r="AM4" s="133" t="s">
        <v>16</v>
      </c>
      <c r="AN4" s="133">
        <v>2</v>
      </c>
    </row>
    <row r="5" spans="1:40" ht="50.15" customHeight="1" x14ac:dyDescent="0.35">
      <c r="A5" s="38" t="s">
        <v>44</v>
      </c>
      <c r="B5" s="105" t="s">
        <v>29</v>
      </c>
      <c r="C5" s="105" t="s">
        <v>30</v>
      </c>
      <c r="D5" s="105" t="s">
        <v>325</v>
      </c>
      <c r="E5" s="105" t="s">
        <v>326</v>
      </c>
      <c r="F5" s="105" t="s">
        <v>327</v>
      </c>
      <c r="G5" s="105" t="s">
        <v>328</v>
      </c>
      <c r="H5" s="105" t="s">
        <v>329</v>
      </c>
      <c r="I5" s="105" t="s">
        <v>330</v>
      </c>
      <c r="J5" s="125"/>
      <c r="K5" s="38" t="str">
        <f t="shared" si="0"/>
        <v>N/A</v>
      </c>
      <c r="L5" s="38"/>
      <c r="M5" s="38"/>
      <c r="N5" s="108"/>
      <c r="O5" s="126"/>
      <c r="P5" s="126"/>
      <c r="Q5" s="126"/>
      <c r="R5" s="126"/>
      <c r="S5" s="126"/>
      <c r="T5" s="126"/>
      <c r="U5" s="126"/>
      <c r="V5" s="126"/>
      <c r="W5" s="126"/>
      <c r="X5" s="126"/>
      <c r="Y5" s="126"/>
      <c r="Z5" s="126"/>
      <c r="AA5" s="126"/>
      <c r="AD5" s="127"/>
      <c r="AE5" s="128"/>
      <c r="AF5" s="128"/>
      <c r="AM5" s="133" t="s">
        <v>17</v>
      </c>
      <c r="AN5" s="133">
        <v>3</v>
      </c>
    </row>
    <row r="6" spans="1:40" ht="50.15" customHeight="1" x14ac:dyDescent="0.35">
      <c r="A6" s="38" t="s">
        <v>51</v>
      </c>
      <c r="B6" s="105" t="s">
        <v>29</v>
      </c>
      <c r="C6" s="105" t="s">
        <v>30</v>
      </c>
      <c r="D6" s="105" t="s">
        <v>331</v>
      </c>
      <c r="E6" s="105" t="s">
        <v>332</v>
      </c>
      <c r="F6" s="105" t="s">
        <v>333</v>
      </c>
      <c r="G6" s="105" t="s">
        <v>334</v>
      </c>
      <c r="H6" s="105" t="s">
        <v>335</v>
      </c>
      <c r="I6" s="105" t="s">
        <v>336</v>
      </c>
      <c r="J6" s="125"/>
      <c r="K6" s="38" t="str">
        <f t="shared" si="0"/>
        <v>N/A</v>
      </c>
      <c r="L6" s="106">
        <f>SUM(K3:K6)</f>
        <v>0</v>
      </c>
      <c r="M6" s="106" cm="1">
        <f t="array" ref="M6">SUM(5*(K3:K6&lt;&gt;"N/A"))</f>
        <v>0</v>
      </c>
      <c r="N6" s="108"/>
      <c r="O6" s="126"/>
      <c r="P6" s="126"/>
      <c r="Q6" s="126"/>
      <c r="R6" s="126"/>
      <c r="S6" s="126"/>
      <c r="T6" s="126"/>
      <c r="U6" s="126"/>
      <c r="V6" s="126"/>
      <c r="W6" s="126"/>
      <c r="X6" s="126"/>
      <c r="Y6" s="126"/>
      <c r="Z6" s="126"/>
      <c r="AA6" s="126"/>
      <c r="AD6" s="127"/>
      <c r="AE6" s="128"/>
      <c r="AF6" s="128"/>
      <c r="AM6" s="133" t="s">
        <v>18</v>
      </c>
      <c r="AN6" s="133">
        <v>4</v>
      </c>
    </row>
    <row r="7" spans="1:40" ht="50.15" customHeight="1" x14ac:dyDescent="0.35">
      <c r="A7" s="38" t="s">
        <v>65</v>
      </c>
      <c r="B7" s="105" t="s">
        <v>29</v>
      </c>
      <c r="C7" s="105" t="s">
        <v>66</v>
      </c>
      <c r="D7" s="105" t="s">
        <v>337</v>
      </c>
      <c r="E7" s="105" t="s">
        <v>338</v>
      </c>
      <c r="F7" s="105" t="s">
        <v>339</v>
      </c>
      <c r="G7" s="105" t="s">
        <v>340</v>
      </c>
      <c r="H7" s="105" t="s">
        <v>341</v>
      </c>
      <c r="I7" s="105" t="s">
        <v>342</v>
      </c>
      <c r="J7" s="125"/>
      <c r="K7" s="38" t="str">
        <f t="shared" si="0"/>
        <v>N/A</v>
      </c>
      <c r="L7" s="38"/>
      <c r="M7" s="38"/>
      <c r="N7" s="108"/>
      <c r="O7" s="126"/>
      <c r="P7" s="126"/>
      <c r="Q7" s="126"/>
      <c r="R7" s="126"/>
      <c r="S7" s="126"/>
      <c r="T7" s="126"/>
      <c r="U7" s="126"/>
      <c r="V7" s="126"/>
      <c r="W7" s="126"/>
      <c r="X7" s="126"/>
      <c r="Y7" s="126"/>
      <c r="Z7" s="126"/>
      <c r="AA7" s="126"/>
      <c r="AD7" s="127"/>
      <c r="AE7" s="128"/>
      <c r="AF7" s="128"/>
      <c r="AM7" s="133" t="s">
        <v>19</v>
      </c>
      <c r="AN7" s="133">
        <v>5</v>
      </c>
    </row>
    <row r="8" spans="1:40" ht="50.15" customHeight="1" x14ac:dyDescent="0.35">
      <c r="A8" s="38" t="s">
        <v>343</v>
      </c>
      <c r="B8" s="105" t="s">
        <v>29</v>
      </c>
      <c r="C8" s="105" t="s">
        <v>66</v>
      </c>
      <c r="D8" s="105" t="s">
        <v>344</v>
      </c>
      <c r="E8" s="105" t="s">
        <v>345</v>
      </c>
      <c r="F8" s="105" t="s">
        <v>346</v>
      </c>
      <c r="G8" s="105" t="s">
        <v>347</v>
      </c>
      <c r="H8" s="105" t="s">
        <v>348</v>
      </c>
      <c r="I8" s="105" t="s">
        <v>349</v>
      </c>
      <c r="J8" s="125"/>
      <c r="K8" s="38" t="str">
        <f t="shared" si="0"/>
        <v>N/A</v>
      </c>
      <c r="L8" s="38"/>
      <c r="M8" s="38"/>
      <c r="N8" s="108"/>
      <c r="O8" s="126"/>
      <c r="P8" s="126"/>
      <c r="Q8" s="126"/>
      <c r="R8" s="126"/>
      <c r="S8" s="126"/>
      <c r="T8" s="126"/>
      <c r="U8" s="126"/>
      <c r="V8" s="126"/>
      <c r="W8" s="126"/>
      <c r="X8" s="126"/>
      <c r="Y8" s="126"/>
      <c r="Z8" s="126"/>
      <c r="AA8" s="126"/>
      <c r="AD8" s="127"/>
      <c r="AE8" s="128"/>
      <c r="AF8" s="128"/>
      <c r="AM8" s="133" t="s">
        <v>73</v>
      </c>
      <c r="AN8" s="133">
        <v>1</v>
      </c>
    </row>
    <row r="9" spans="1:40" ht="50.15" customHeight="1" x14ac:dyDescent="0.35">
      <c r="A9" s="38" t="s">
        <v>82</v>
      </c>
      <c r="B9" s="105" t="s">
        <v>29</v>
      </c>
      <c r="C9" s="105" t="s">
        <v>66</v>
      </c>
      <c r="D9" s="105" t="s">
        <v>83</v>
      </c>
      <c r="E9" s="105" t="s">
        <v>350</v>
      </c>
      <c r="F9" s="105" t="s">
        <v>351</v>
      </c>
      <c r="G9" s="105" t="s">
        <v>352</v>
      </c>
      <c r="H9" s="105" t="s">
        <v>353</v>
      </c>
      <c r="I9" s="105" t="s">
        <v>354</v>
      </c>
      <c r="J9" s="125"/>
      <c r="K9" s="38" t="str">
        <f t="shared" si="0"/>
        <v>N/A</v>
      </c>
      <c r="L9" s="106">
        <f>SUM(K7:K9)</f>
        <v>0</v>
      </c>
      <c r="M9" s="106" cm="1">
        <f t="array" ref="M9">SUM(5*(K7:K9&lt;&gt;"N/A"))</f>
        <v>0</v>
      </c>
      <c r="N9" s="108"/>
      <c r="O9" s="126"/>
      <c r="P9" s="126"/>
      <c r="Q9" s="126"/>
      <c r="R9" s="126"/>
      <c r="S9" s="126"/>
      <c r="T9" s="126"/>
      <c r="U9" s="126"/>
      <c r="V9" s="126"/>
      <c r="W9" s="126"/>
      <c r="X9" s="126"/>
      <c r="Y9" s="126"/>
      <c r="Z9" s="126"/>
      <c r="AA9" s="126"/>
      <c r="AD9" s="127"/>
      <c r="AE9" s="128"/>
      <c r="AF9" s="128"/>
      <c r="AM9" s="133" t="s">
        <v>81</v>
      </c>
      <c r="AN9" s="133" t="s">
        <v>81</v>
      </c>
    </row>
    <row r="10" spans="1:40" ht="50.15" customHeight="1" x14ac:dyDescent="0.35">
      <c r="A10" s="38" t="s">
        <v>89</v>
      </c>
      <c r="B10" s="105" t="s">
        <v>29</v>
      </c>
      <c r="C10" s="105" t="s">
        <v>355</v>
      </c>
      <c r="D10" s="105" t="s">
        <v>356</v>
      </c>
      <c r="E10" s="105" t="s">
        <v>357</v>
      </c>
      <c r="F10" s="105" t="s">
        <v>358</v>
      </c>
      <c r="G10" s="105" t="s">
        <v>359</v>
      </c>
      <c r="H10" s="105" t="s">
        <v>360</v>
      </c>
      <c r="I10" s="105" t="s">
        <v>361</v>
      </c>
      <c r="J10" s="125"/>
      <c r="K10" s="38" t="str">
        <f t="shared" si="0"/>
        <v>N/A</v>
      </c>
      <c r="L10" s="38"/>
      <c r="M10" s="38"/>
      <c r="N10" s="108"/>
      <c r="O10" s="110"/>
      <c r="P10" s="110"/>
      <c r="Q10" s="110"/>
      <c r="R10" s="110"/>
      <c r="S10" s="110"/>
      <c r="T10" s="110"/>
      <c r="U10" s="110"/>
      <c r="V10" s="110"/>
      <c r="W10" s="110"/>
      <c r="X10" s="110"/>
      <c r="Y10" s="110"/>
      <c r="Z10" s="110"/>
      <c r="AA10" s="110"/>
      <c r="AB10" s="110"/>
      <c r="AC10" s="110"/>
      <c r="AD10" s="127"/>
      <c r="AE10" s="128"/>
      <c r="AF10" s="128"/>
    </row>
    <row r="11" spans="1:40" ht="50.15" customHeight="1" x14ac:dyDescent="0.35">
      <c r="A11" s="38" t="s">
        <v>362</v>
      </c>
      <c r="B11" s="105" t="s">
        <v>29</v>
      </c>
      <c r="C11" s="105" t="s">
        <v>355</v>
      </c>
      <c r="D11" s="105" t="s">
        <v>363</v>
      </c>
      <c r="E11" s="105" t="s">
        <v>364</v>
      </c>
      <c r="F11" s="105" t="s">
        <v>365</v>
      </c>
      <c r="G11" s="105" t="s">
        <v>366</v>
      </c>
      <c r="H11" s="105" t="s">
        <v>367</v>
      </c>
      <c r="I11" s="154" t="s">
        <v>368</v>
      </c>
      <c r="J11" s="125"/>
      <c r="K11" s="38" t="str">
        <f t="shared" si="0"/>
        <v>N/A</v>
      </c>
      <c r="L11" s="38"/>
      <c r="M11" s="38"/>
      <c r="N11" s="108"/>
      <c r="O11" s="126"/>
      <c r="P11" s="126"/>
      <c r="Q11" s="126"/>
      <c r="R11" s="126"/>
      <c r="S11" s="126"/>
      <c r="T11" s="126"/>
      <c r="U11" s="126"/>
      <c r="V11" s="126"/>
      <c r="W11" s="126"/>
      <c r="X11" s="126"/>
      <c r="Y11" s="126"/>
      <c r="Z11" s="126"/>
      <c r="AA11" s="126"/>
      <c r="AB11" s="110"/>
      <c r="AC11" s="110"/>
      <c r="AD11" s="127"/>
      <c r="AE11" s="128"/>
      <c r="AF11" s="128"/>
    </row>
    <row r="12" spans="1:40" ht="50.15" customHeight="1" x14ac:dyDescent="0.35">
      <c r="A12" s="38" t="s">
        <v>369</v>
      </c>
      <c r="B12" s="105" t="s">
        <v>29</v>
      </c>
      <c r="C12" s="105" t="s">
        <v>355</v>
      </c>
      <c r="D12" s="105" t="s">
        <v>370</v>
      </c>
      <c r="E12" s="105" t="s">
        <v>371</v>
      </c>
      <c r="F12" s="105" t="s">
        <v>372</v>
      </c>
      <c r="G12" s="105" t="s">
        <v>108</v>
      </c>
      <c r="H12" s="105" t="s">
        <v>109</v>
      </c>
      <c r="I12" s="105" t="s">
        <v>373</v>
      </c>
      <c r="J12" s="125"/>
      <c r="K12" s="38" t="str">
        <f t="shared" si="0"/>
        <v>N/A</v>
      </c>
      <c r="L12" s="38"/>
      <c r="M12" s="38"/>
      <c r="N12" s="108"/>
      <c r="O12" s="126"/>
      <c r="P12" s="126"/>
      <c r="Q12" s="126"/>
      <c r="R12" s="126"/>
      <c r="S12" s="126"/>
      <c r="T12" s="126"/>
      <c r="U12" s="126"/>
      <c r="V12" s="126"/>
      <c r="W12" s="126"/>
      <c r="X12" s="126"/>
      <c r="Y12" s="126"/>
      <c r="Z12" s="126"/>
      <c r="AA12" s="126"/>
      <c r="AB12" s="110"/>
      <c r="AC12" s="110"/>
      <c r="AD12" s="127"/>
      <c r="AE12" s="128"/>
      <c r="AF12" s="128"/>
    </row>
    <row r="13" spans="1:40" ht="50.15" customHeight="1" x14ac:dyDescent="0.35">
      <c r="A13" s="38" t="s">
        <v>374</v>
      </c>
      <c r="B13" s="105" t="s">
        <v>29</v>
      </c>
      <c r="C13" s="105" t="s">
        <v>355</v>
      </c>
      <c r="D13" s="105" t="s">
        <v>375</v>
      </c>
      <c r="E13" s="105" t="s">
        <v>120</v>
      </c>
      <c r="F13" s="105" t="s">
        <v>121</v>
      </c>
      <c r="G13" s="105" t="s">
        <v>376</v>
      </c>
      <c r="H13" s="105" t="s">
        <v>123</v>
      </c>
      <c r="I13" s="105" t="s">
        <v>377</v>
      </c>
      <c r="J13" s="125"/>
      <c r="K13" s="38" t="str">
        <f t="shared" si="0"/>
        <v>N/A</v>
      </c>
      <c r="L13" s="38"/>
      <c r="M13" s="38"/>
      <c r="N13" s="108"/>
      <c r="O13" s="110"/>
      <c r="P13" s="110"/>
      <c r="Q13" s="110"/>
      <c r="R13" s="110"/>
      <c r="S13" s="110"/>
      <c r="T13" s="110"/>
      <c r="U13" s="110"/>
      <c r="V13" s="110"/>
      <c r="W13" s="110"/>
      <c r="X13" s="110"/>
      <c r="Y13" s="110"/>
      <c r="Z13" s="110"/>
      <c r="AA13" s="110"/>
      <c r="AB13" s="110"/>
      <c r="AC13" s="110"/>
      <c r="AD13" s="127"/>
      <c r="AE13" s="128"/>
      <c r="AF13" s="128"/>
    </row>
    <row r="14" spans="1:40" ht="69.5" customHeight="1" x14ac:dyDescent="0.35">
      <c r="A14" s="38" t="s">
        <v>118</v>
      </c>
      <c r="B14" s="105" t="s">
        <v>29</v>
      </c>
      <c r="C14" s="105" t="s">
        <v>355</v>
      </c>
      <c r="D14" s="105" t="s">
        <v>378</v>
      </c>
      <c r="E14" s="105" t="s">
        <v>379</v>
      </c>
      <c r="F14" s="105" t="s">
        <v>380</v>
      </c>
      <c r="G14" s="105" t="s">
        <v>381</v>
      </c>
      <c r="H14" s="105" t="s">
        <v>382</v>
      </c>
      <c r="I14" s="105" t="s">
        <v>383</v>
      </c>
      <c r="J14" s="125"/>
      <c r="K14" s="38" t="str">
        <f t="shared" si="0"/>
        <v>N/A</v>
      </c>
      <c r="L14" s="38"/>
      <c r="M14" s="38"/>
      <c r="N14" s="108"/>
      <c r="O14" s="110"/>
      <c r="P14" s="110"/>
      <c r="Q14" s="110"/>
      <c r="R14" s="110"/>
      <c r="S14" s="110"/>
      <c r="T14" s="110"/>
      <c r="U14" s="110"/>
      <c r="V14" s="110"/>
      <c r="W14" s="110"/>
      <c r="X14" s="110"/>
      <c r="Y14" s="110"/>
      <c r="Z14" s="110"/>
      <c r="AA14" s="110"/>
      <c r="AB14" s="110"/>
      <c r="AC14" s="110"/>
      <c r="AD14" s="127"/>
      <c r="AE14" s="128"/>
      <c r="AF14" s="128"/>
    </row>
    <row r="15" spans="1:40" ht="67" customHeight="1" x14ac:dyDescent="0.35">
      <c r="A15" s="38" t="s">
        <v>125</v>
      </c>
      <c r="B15" s="105" t="s">
        <v>29</v>
      </c>
      <c r="C15" s="105" t="s">
        <v>355</v>
      </c>
      <c r="D15" s="105" t="s">
        <v>384</v>
      </c>
      <c r="E15" s="105" t="s">
        <v>385</v>
      </c>
      <c r="F15" s="105" t="s">
        <v>386</v>
      </c>
      <c r="G15" s="105" t="s">
        <v>387</v>
      </c>
      <c r="H15" s="105" t="s">
        <v>388</v>
      </c>
      <c r="I15" s="105" t="s">
        <v>389</v>
      </c>
      <c r="J15" s="125"/>
      <c r="K15" s="38" t="str">
        <f t="shared" si="0"/>
        <v>N/A</v>
      </c>
      <c r="L15" s="106">
        <f>SUM(K10:K15)</f>
        <v>0</v>
      </c>
      <c r="M15" s="106" cm="1">
        <f t="array" ref="M15">SUM(5*(K10:K15&lt;&gt;"N/A"))</f>
        <v>0</v>
      </c>
      <c r="N15" s="108"/>
      <c r="O15" s="126"/>
      <c r="P15" s="126"/>
      <c r="Q15" s="126"/>
      <c r="R15" s="126"/>
      <c r="S15" s="126"/>
      <c r="T15" s="126"/>
      <c r="U15" s="126"/>
      <c r="V15" s="126"/>
      <c r="W15" s="126"/>
      <c r="X15" s="126"/>
      <c r="Y15" s="126"/>
      <c r="Z15" s="126"/>
      <c r="AA15" s="126"/>
      <c r="AB15" s="110"/>
      <c r="AC15" s="110"/>
      <c r="AD15" s="127"/>
      <c r="AE15" s="128"/>
      <c r="AF15" s="128"/>
    </row>
    <row r="16" spans="1:40" ht="50.15" customHeight="1" x14ac:dyDescent="0.35">
      <c r="A16" s="38" t="s">
        <v>146</v>
      </c>
      <c r="B16" s="105" t="s">
        <v>29</v>
      </c>
      <c r="C16" s="105" t="s">
        <v>147</v>
      </c>
      <c r="D16" s="105" t="s">
        <v>148</v>
      </c>
      <c r="E16" s="105" t="s">
        <v>390</v>
      </c>
      <c r="F16" s="105" t="s">
        <v>391</v>
      </c>
      <c r="G16" s="105" t="s">
        <v>392</v>
      </c>
      <c r="H16" s="105" t="s">
        <v>393</v>
      </c>
      <c r="I16" s="105" t="s">
        <v>394</v>
      </c>
      <c r="J16" s="125"/>
      <c r="K16" s="38" t="str">
        <f t="shared" si="0"/>
        <v>N/A</v>
      </c>
      <c r="L16" s="38"/>
      <c r="M16" s="38"/>
      <c r="N16" s="108"/>
      <c r="O16" s="126"/>
      <c r="P16" s="126"/>
      <c r="Q16" s="126"/>
      <c r="R16" s="126"/>
      <c r="S16" s="126"/>
      <c r="T16" s="126"/>
      <c r="U16" s="126"/>
      <c r="V16" s="126"/>
      <c r="W16" s="126"/>
      <c r="X16" s="126"/>
      <c r="Y16" s="126"/>
      <c r="Z16" s="126"/>
      <c r="AA16" s="126"/>
      <c r="AB16" s="110"/>
      <c r="AC16" s="110"/>
      <c r="AD16" s="127"/>
      <c r="AE16" s="128"/>
      <c r="AF16" s="128"/>
    </row>
    <row r="17" spans="1:32" ht="50.15" customHeight="1" x14ac:dyDescent="0.35">
      <c r="A17" s="38" t="s">
        <v>154</v>
      </c>
      <c r="B17" s="105" t="s">
        <v>29</v>
      </c>
      <c r="C17" s="105" t="s">
        <v>147</v>
      </c>
      <c r="D17" s="105" t="s">
        <v>155</v>
      </c>
      <c r="E17" s="105" t="s">
        <v>395</v>
      </c>
      <c r="F17" s="105" t="s">
        <v>396</v>
      </c>
      <c r="G17" s="105" t="s">
        <v>397</v>
      </c>
      <c r="H17" s="105" t="s">
        <v>398</v>
      </c>
      <c r="I17" s="105" t="s">
        <v>399</v>
      </c>
      <c r="J17" s="125"/>
      <c r="K17" s="38" t="str">
        <f t="shared" si="0"/>
        <v>N/A</v>
      </c>
      <c r="L17" s="38"/>
      <c r="M17" s="38"/>
      <c r="N17" s="108"/>
      <c r="O17" s="126"/>
      <c r="P17" s="126"/>
      <c r="Q17" s="126"/>
      <c r="R17" s="126"/>
      <c r="S17" s="126"/>
      <c r="T17" s="126"/>
      <c r="U17" s="126"/>
      <c r="V17" s="126"/>
      <c r="W17" s="126"/>
      <c r="X17" s="126"/>
      <c r="Y17" s="126"/>
      <c r="Z17" s="126"/>
      <c r="AA17" s="126"/>
      <c r="AB17" s="110"/>
      <c r="AC17" s="110"/>
      <c r="AD17" s="127"/>
      <c r="AE17" s="128"/>
      <c r="AF17" s="128"/>
    </row>
    <row r="18" spans="1:32" ht="50.15" customHeight="1" x14ac:dyDescent="0.35">
      <c r="A18" s="38" t="s">
        <v>161</v>
      </c>
      <c r="B18" s="105" t="s">
        <v>29</v>
      </c>
      <c r="C18" s="105" t="s">
        <v>147</v>
      </c>
      <c r="D18" s="105" t="s">
        <v>162</v>
      </c>
      <c r="E18" s="105" t="s">
        <v>400</v>
      </c>
      <c r="F18" s="105" t="s">
        <v>401</v>
      </c>
      <c r="G18" s="105" t="s">
        <v>402</v>
      </c>
      <c r="H18" s="105" t="s">
        <v>403</v>
      </c>
      <c r="I18" s="105" t="s">
        <v>404</v>
      </c>
      <c r="J18" s="125"/>
      <c r="K18" s="38" t="str">
        <f t="shared" si="0"/>
        <v>N/A</v>
      </c>
      <c r="L18" s="38"/>
      <c r="M18" s="44"/>
      <c r="N18" s="108"/>
      <c r="O18" s="126"/>
      <c r="P18" s="126"/>
      <c r="Q18" s="126"/>
      <c r="R18" s="126"/>
      <c r="S18" s="126"/>
      <c r="T18" s="126"/>
      <c r="U18" s="126"/>
      <c r="V18" s="126"/>
      <c r="W18" s="126"/>
      <c r="X18" s="126"/>
      <c r="Y18" s="126"/>
      <c r="Z18" s="126"/>
      <c r="AA18" s="126"/>
      <c r="AB18" s="110"/>
      <c r="AC18" s="110"/>
      <c r="AD18" s="127"/>
      <c r="AE18" s="128"/>
      <c r="AF18" s="128"/>
    </row>
    <row r="19" spans="1:32" ht="70.5" customHeight="1" x14ac:dyDescent="0.35">
      <c r="A19" s="38" t="s">
        <v>168</v>
      </c>
      <c r="B19" s="105" t="s">
        <v>29</v>
      </c>
      <c r="C19" s="105" t="s">
        <v>147</v>
      </c>
      <c r="D19" s="105" t="s">
        <v>169</v>
      </c>
      <c r="E19" s="105" t="s">
        <v>405</v>
      </c>
      <c r="F19" s="105" t="s">
        <v>406</v>
      </c>
      <c r="G19" s="105" t="s">
        <v>407</v>
      </c>
      <c r="H19" s="105" t="s">
        <v>408</v>
      </c>
      <c r="I19" s="105" t="s">
        <v>409</v>
      </c>
      <c r="J19" s="125"/>
      <c r="K19" s="38" t="str">
        <f t="shared" si="0"/>
        <v>N/A</v>
      </c>
      <c r="L19" s="106">
        <f>SUM(K16:K19)</f>
        <v>0</v>
      </c>
      <c r="M19" s="106" cm="1">
        <f t="array" ref="M19">SUM(5*(K16:K19&lt;&gt;"N/A"))</f>
        <v>0</v>
      </c>
      <c r="N19" s="108"/>
      <c r="O19" s="126"/>
      <c r="P19" s="126"/>
      <c r="Q19" s="126"/>
      <c r="R19" s="126"/>
      <c r="S19" s="126"/>
      <c r="T19" s="126"/>
      <c r="U19" s="126"/>
      <c r="V19" s="126"/>
      <c r="W19" s="126"/>
      <c r="X19" s="126"/>
      <c r="Y19" s="126"/>
      <c r="Z19" s="126"/>
      <c r="AA19" s="126"/>
      <c r="AB19" s="110"/>
      <c r="AC19" s="110"/>
      <c r="AD19" s="127"/>
      <c r="AE19" s="128"/>
      <c r="AF19" s="128"/>
    </row>
    <row r="20" spans="1:32" ht="50.15" customHeight="1" x14ac:dyDescent="0.35">
      <c r="A20" s="38" t="s">
        <v>175</v>
      </c>
      <c r="B20" s="105" t="s">
        <v>177</v>
      </c>
      <c r="C20" s="105" t="s">
        <v>177</v>
      </c>
      <c r="D20" s="105" t="s">
        <v>178</v>
      </c>
      <c r="E20" s="105" t="s">
        <v>410</v>
      </c>
      <c r="F20" s="105" t="s">
        <v>411</v>
      </c>
      <c r="G20" s="105" t="s">
        <v>412</v>
      </c>
      <c r="H20" s="105" t="s">
        <v>413</v>
      </c>
      <c r="I20" s="105" t="s">
        <v>414</v>
      </c>
      <c r="J20" s="125"/>
      <c r="K20" s="38" t="str">
        <f t="shared" si="0"/>
        <v>N/A</v>
      </c>
      <c r="L20" s="106">
        <f t="shared" ref="L20:L28" si="1">SUM(K20:K20)</f>
        <v>0</v>
      </c>
      <c r="M20" s="106" cm="1">
        <f t="array" ref="M20">SUM(5*(K20:K20&lt;&gt;"N/A"))</f>
        <v>0</v>
      </c>
      <c r="N20" s="108"/>
      <c r="O20" s="110"/>
      <c r="P20" s="110"/>
      <c r="Q20" s="110"/>
      <c r="R20" s="110"/>
      <c r="S20" s="110"/>
      <c r="T20" s="110"/>
      <c r="U20" s="110"/>
      <c r="V20" s="110"/>
      <c r="W20" s="110"/>
      <c r="X20" s="110"/>
      <c r="Y20" s="110"/>
      <c r="Z20" s="110"/>
      <c r="AA20" s="110"/>
      <c r="AB20" s="110"/>
      <c r="AC20" s="110"/>
      <c r="AD20" s="127"/>
      <c r="AE20" s="128"/>
      <c r="AF20" s="128"/>
    </row>
    <row r="21" spans="1:32" ht="50.15" customHeight="1" x14ac:dyDescent="0.35">
      <c r="A21" s="38" t="s">
        <v>184</v>
      </c>
      <c r="B21" s="105" t="s">
        <v>177</v>
      </c>
      <c r="C21" s="105" t="s">
        <v>415</v>
      </c>
      <c r="D21" s="105" t="s">
        <v>416</v>
      </c>
      <c r="E21" s="105" t="s">
        <v>417</v>
      </c>
      <c r="F21" s="105" t="s">
        <v>418</v>
      </c>
      <c r="G21" s="105" t="s">
        <v>419</v>
      </c>
      <c r="H21" s="105" t="s">
        <v>420</v>
      </c>
      <c r="I21" s="105" t="s">
        <v>421</v>
      </c>
      <c r="J21" s="125"/>
      <c r="K21" s="38" t="str">
        <f t="shared" si="0"/>
        <v>N/A</v>
      </c>
      <c r="L21" s="106">
        <f t="shared" si="1"/>
        <v>0</v>
      </c>
      <c r="M21" s="106" cm="1">
        <f t="array" ref="M21">SUM(5*(K21:K21&lt;&gt;"N/A"))</f>
        <v>0</v>
      </c>
      <c r="N21" s="108"/>
      <c r="O21" s="126"/>
      <c r="P21" s="126"/>
      <c r="Q21" s="126"/>
      <c r="R21" s="126"/>
      <c r="S21" s="126"/>
      <c r="T21" s="126"/>
      <c r="U21" s="126"/>
      <c r="V21" s="126"/>
      <c r="W21" s="126"/>
      <c r="X21" s="126"/>
      <c r="Y21" s="126"/>
      <c r="Z21" s="126"/>
      <c r="AA21" s="126"/>
      <c r="AB21" s="110"/>
      <c r="AC21" s="110"/>
      <c r="AD21" s="127"/>
      <c r="AE21" s="128"/>
      <c r="AF21" s="128"/>
    </row>
    <row r="22" spans="1:32" ht="82.5" customHeight="1" x14ac:dyDescent="0.35">
      <c r="A22" s="38" t="s">
        <v>192</v>
      </c>
      <c r="B22" s="105" t="s">
        <v>177</v>
      </c>
      <c r="C22" s="105" t="s">
        <v>422</v>
      </c>
      <c r="D22" s="105" t="s">
        <v>423</v>
      </c>
      <c r="E22" s="105" t="s">
        <v>424</v>
      </c>
      <c r="F22" s="105" t="s">
        <v>425</v>
      </c>
      <c r="G22" s="105" t="s">
        <v>426</v>
      </c>
      <c r="H22" s="105" t="s">
        <v>427</v>
      </c>
      <c r="I22" s="105" t="s">
        <v>428</v>
      </c>
      <c r="J22" s="125"/>
      <c r="K22" s="38" t="str">
        <f t="shared" si="0"/>
        <v>N/A</v>
      </c>
      <c r="L22" s="106">
        <f t="shared" si="1"/>
        <v>0</v>
      </c>
      <c r="M22" s="106" cm="1">
        <f t="array" ref="M22">SUM(5*(K22:K22&lt;&gt;"N/A"))</f>
        <v>0</v>
      </c>
      <c r="N22" s="108"/>
      <c r="O22" s="110"/>
      <c r="P22" s="110"/>
      <c r="Q22" s="110"/>
      <c r="R22" s="110"/>
      <c r="S22" s="110"/>
      <c r="T22" s="110"/>
      <c r="U22" s="110"/>
      <c r="V22" s="110"/>
      <c r="W22" s="110"/>
      <c r="X22" s="110"/>
      <c r="Y22" s="110"/>
      <c r="Z22" s="110"/>
      <c r="AA22" s="110"/>
      <c r="AB22" s="110"/>
      <c r="AC22" s="110"/>
      <c r="AD22" s="127"/>
      <c r="AE22" s="128"/>
      <c r="AF22" s="128"/>
    </row>
    <row r="23" spans="1:32" ht="50.15" customHeight="1" x14ac:dyDescent="0.35">
      <c r="A23" s="38" t="s">
        <v>200</v>
      </c>
      <c r="B23" s="105" t="s">
        <v>177</v>
      </c>
      <c r="C23" s="105" t="s">
        <v>429</v>
      </c>
      <c r="D23" s="105" t="s">
        <v>430</v>
      </c>
      <c r="E23" s="105" t="s">
        <v>431</v>
      </c>
      <c r="F23" s="105" t="s">
        <v>432</v>
      </c>
      <c r="G23" s="105" t="s">
        <v>433</v>
      </c>
      <c r="H23" s="105" t="s">
        <v>434</v>
      </c>
      <c r="I23" s="105" t="s">
        <v>435</v>
      </c>
      <c r="J23" s="125"/>
      <c r="K23" s="38" t="str">
        <f t="shared" si="0"/>
        <v>N/A</v>
      </c>
      <c r="L23" s="106">
        <f t="shared" si="1"/>
        <v>0</v>
      </c>
      <c r="M23" s="106" cm="1">
        <f t="array" ref="M23">SUM(5*(K23:K23&lt;&gt;"N/A"))</f>
        <v>0</v>
      </c>
      <c r="N23" s="108"/>
      <c r="O23" s="110"/>
      <c r="P23" s="110"/>
      <c r="Q23" s="110"/>
      <c r="R23" s="110"/>
      <c r="S23" s="110"/>
      <c r="T23" s="110"/>
      <c r="U23" s="110"/>
      <c r="V23" s="110"/>
      <c r="W23" s="110"/>
      <c r="X23" s="110"/>
      <c r="Y23" s="110"/>
      <c r="Z23" s="110"/>
      <c r="AA23" s="110"/>
      <c r="AB23" s="110"/>
      <c r="AC23" s="110"/>
      <c r="AD23" s="127"/>
      <c r="AE23" s="128"/>
      <c r="AF23" s="128"/>
    </row>
    <row r="24" spans="1:32" ht="50.15" customHeight="1" x14ac:dyDescent="0.35">
      <c r="A24" s="38" t="s">
        <v>436</v>
      </c>
      <c r="B24" s="105" t="s">
        <v>177</v>
      </c>
      <c r="C24" s="105" t="s">
        <v>437</v>
      </c>
      <c r="D24" s="105" t="s">
        <v>438</v>
      </c>
      <c r="E24" s="105" t="s">
        <v>439</v>
      </c>
      <c r="F24" s="105" t="s">
        <v>440</v>
      </c>
      <c r="G24" s="105" t="s">
        <v>441</v>
      </c>
      <c r="H24" s="105" t="s">
        <v>442</v>
      </c>
      <c r="I24" s="105" t="s">
        <v>443</v>
      </c>
      <c r="J24" s="125"/>
      <c r="K24" s="38" t="str">
        <f t="shared" si="0"/>
        <v>N/A</v>
      </c>
      <c r="L24" s="106">
        <f t="shared" si="1"/>
        <v>0</v>
      </c>
      <c r="M24" s="106" cm="1">
        <f t="array" ref="M24">SUM(5*(K24:K24&lt;&gt;"N/A"))</f>
        <v>0</v>
      </c>
      <c r="N24" s="108"/>
      <c r="O24" s="110"/>
      <c r="P24" s="110"/>
      <c r="Q24" s="110"/>
      <c r="R24" s="110"/>
      <c r="S24" s="110"/>
      <c r="T24" s="110"/>
      <c r="U24" s="110"/>
      <c r="V24" s="110"/>
      <c r="W24" s="110"/>
      <c r="X24" s="110"/>
      <c r="Y24" s="110"/>
      <c r="Z24" s="110"/>
      <c r="AA24" s="110"/>
      <c r="AB24" s="110"/>
      <c r="AC24" s="110"/>
      <c r="AD24" s="127"/>
      <c r="AE24" s="128"/>
      <c r="AF24" s="128"/>
    </row>
    <row r="25" spans="1:32" ht="67.5" customHeight="1" x14ac:dyDescent="0.35">
      <c r="A25" s="38" t="s">
        <v>444</v>
      </c>
      <c r="B25" s="105" t="s">
        <v>177</v>
      </c>
      <c r="C25" s="105" t="s">
        <v>445</v>
      </c>
      <c r="D25" s="105" t="s">
        <v>446</v>
      </c>
      <c r="E25" s="105" t="s">
        <v>447</v>
      </c>
      <c r="F25" s="105" t="s">
        <v>448</v>
      </c>
      <c r="G25" s="105" t="s">
        <v>449</v>
      </c>
      <c r="H25" s="105" t="s">
        <v>450</v>
      </c>
      <c r="I25" s="105" t="s">
        <v>451</v>
      </c>
      <c r="J25" s="125"/>
      <c r="K25" s="38" t="str">
        <f t="shared" si="0"/>
        <v>N/A</v>
      </c>
      <c r="L25" s="106">
        <f t="shared" si="1"/>
        <v>0</v>
      </c>
      <c r="M25" s="106" cm="1">
        <f t="array" ref="M25">SUM(5*(K25:K25&lt;&gt;"N/A"))</f>
        <v>0</v>
      </c>
      <c r="N25" s="108"/>
      <c r="O25" s="129"/>
      <c r="P25" s="129"/>
      <c r="Q25" s="129"/>
      <c r="R25" s="129"/>
      <c r="S25" s="129"/>
      <c r="T25" s="129"/>
      <c r="U25" s="129"/>
      <c r="V25" s="129"/>
      <c r="W25" s="129"/>
      <c r="X25" s="129"/>
      <c r="Y25" s="129"/>
      <c r="Z25" s="129"/>
      <c r="AA25" s="129"/>
      <c r="AB25" s="130"/>
      <c r="AC25" s="130"/>
      <c r="AD25" s="127"/>
      <c r="AE25" s="128"/>
      <c r="AF25" s="128"/>
    </row>
    <row r="26" spans="1:32" ht="65.5" customHeight="1" x14ac:dyDescent="0.35">
      <c r="A26" s="38" t="s">
        <v>452</v>
      </c>
      <c r="B26" s="105" t="s">
        <v>177</v>
      </c>
      <c r="C26" s="105" t="s">
        <v>453</v>
      </c>
      <c r="D26" s="105" t="s">
        <v>454</v>
      </c>
      <c r="E26" s="105" t="s">
        <v>455</v>
      </c>
      <c r="F26" s="105" t="s">
        <v>456</v>
      </c>
      <c r="G26" s="105" t="s">
        <v>457</v>
      </c>
      <c r="H26" s="105" t="s">
        <v>458</v>
      </c>
      <c r="I26" s="105" t="s">
        <v>459</v>
      </c>
      <c r="J26" s="125"/>
      <c r="K26" s="38" t="str">
        <f t="shared" si="0"/>
        <v>N/A</v>
      </c>
      <c r="L26" s="106">
        <f t="shared" si="1"/>
        <v>0</v>
      </c>
      <c r="M26" s="106" cm="1">
        <f t="array" ref="M26">SUM(5*(K26:K26&lt;&gt;"N/A"))</f>
        <v>0</v>
      </c>
      <c r="N26" s="108"/>
      <c r="O26" s="126"/>
      <c r="P26" s="126"/>
      <c r="Q26" s="126"/>
      <c r="R26" s="126"/>
      <c r="S26" s="126"/>
      <c r="T26" s="126"/>
      <c r="U26" s="126"/>
      <c r="V26" s="126"/>
      <c r="W26" s="126"/>
      <c r="X26" s="126"/>
      <c r="Y26" s="126"/>
      <c r="Z26" s="126"/>
      <c r="AA26" s="126"/>
      <c r="AB26" s="110"/>
      <c r="AC26" s="110"/>
      <c r="AD26" s="127"/>
      <c r="AE26" s="128"/>
      <c r="AF26" s="128"/>
    </row>
    <row r="27" spans="1:32" ht="50.15" customHeight="1" x14ac:dyDescent="0.35">
      <c r="A27" s="38" t="s">
        <v>460</v>
      </c>
      <c r="B27" s="105" t="s">
        <v>177</v>
      </c>
      <c r="C27" s="105" t="s">
        <v>461</v>
      </c>
      <c r="D27" s="105" t="s">
        <v>462</v>
      </c>
      <c r="E27" s="105" t="s">
        <v>463</v>
      </c>
      <c r="F27" s="105" t="s">
        <v>464</v>
      </c>
      <c r="G27" s="105" t="s">
        <v>465</v>
      </c>
      <c r="H27" s="105" t="s">
        <v>466</v>
      </c>
      <c r="I27" s="105" t="s">
        <v>467</v>
      </c>
      <c r="J27" s="125"/>
      <c r="K27" s="38" t="str">
        <f t="shared" si="0"/>
        <v>N/A</v>
      </c>
      <c r="L27" s="106">
        <f t="shared" si="1"/>
        <v>0</v>
      </c>
      <c r="M27" s="106" cm="1">
        <f t="array" ref="M27">SUM(5*(K27:K27&lt;&gt;"N/A"))</f>
        <v>0</v>
      </c>
      <c r="N27" s="108"/>
      <c r="O27" s="126"/>
      <c r="P27" s="126"/>
      <c r="Q27" s="126"/>
      <c r="R27" s="126"/>
      <c r="S27" s="126"/>
      <c r="T27" s="126"/>
      <c r="U27" s="126"/>
      <c r="V27" s="126"/>
      <c r="W27" s="126"/>
      <c r="X27" s="126"/>
      <c r="Y27" s="126"/>
      <c r="Z27" s="126"/>
      <c r="AA27" s="126"/>
      <c r="AB27" s="110"/>
      <c r="AC27" s="110"/>
      <c r="AD27" s="127"/>
      <c r="AE27" s="128"/>
      <c r="AF27" s="128"/>
    </row>
    <row r="28" spans="1:32" ht="50.15" customHeight="1" x14ac:dyDescent="0.35">
      <c r="A28" s="38" t="s">
        <v>468</v>
      </c>
      <c r="B28" s="105" t="s">
        <v>177</v>
      </c>
      <c r="C28" s="105" t="s">
        <v>236</v>
      </c>
      <c r="D28" s="105" t="s">
        <v>469</v>
      </c>
      <c r="E28" s="105" t="s">
        <v>470</v>
      </c>
      <c r="F28" s="105" t="s">
        <v>471</v>
      </c>
      <c r="G28" s="105" t="s">
        <v>240</v>
      </c>
      <c r="H28" s="105" t="s">
        <v>472</v>
      </c>
      <c r="I28" s="105" t="s">
        <v>473</v>
      </c>
      <c r="J28" s="125"/>
      <c r="K28" s="38" t="str">
        <f t="shared" si="0"/>
        <v>N/A</v>
      </c>
      <c r="L28" s="106">
        <f t="shared" si="1"/>
        <v>0</v>
      </c>
      <c r="M28" s="106" cm="1">
        <f t="array" ref="M28">SUM(5*(K28:K28&lt;&gt;"N/A"))</f>
        <v>0</v>
      </c>
      <c r="N28" s="108"/>
      <c r="O28" s="126"/>
      <c r="P28" s="126"/>
      <c r="Q28" s="126"/>
      <c r="R28" s="126"/>
      <c r="S28" s="126"/>
      <c r="T28" s="126"/>
      <c r="U28" s="126"/>
      <c r="V28" s="126"/>
      <c r="W28" s="126"/>
      <c r="X28" s="126"/>
      <c r="Y28" s="126"/>
      <c r="Z28" s="126"/>
      <c r="AA28" s="126"/>
      <c r="AB28" s="110"/>
      <c r="AC28" s="110"/>
      <c r="AD28" s="127"/>
      <c r="AE28" s="128"/>
      <c r="AF28" s="128"/>
    </row>
    <row r="29" spans="1:32" ht="50.15" customHeight="1" x14ac:dyDescent="0.35">
      <c r="A29" s="38" t="s">
        <v>243</v>
      </c>
      <c r="B29" s="105" t="s">
        <v>244</v>
      </c>
      <c r="C29" s="105" t="s">
        <v>474</v>
      </c>
      <c r="D29" s="105" t="s">
        <v>475</v>
      </c>
      <c r="E29" s="105" t="s">
        <v>476</v>
      </c>
      <c r="F29" s="105" t="s">
        <v>477</v>
      </c>
      <c r="G29" s="105" t="s">
        <v>478</v>
      </c>
      <c r="H29" s="105" t="s">
        <v>479</v>
      </c>
      <c r="I29" s="105" t="s">
        <v>480</v>
      </c>
      <c r="J29" s="125"/>
      <c r="K29" s="38" t="str">
        <f t="shared" si="0"/>
        <v>N/A</v>
      </c>
      <c r="L29" s="38"/>
      <c r="M29" s="38"/>
      <c r="N29" s="155"/>
      <c r="O29" s="126"/>
      <c r="P29" s="126"/>
      <c r="Q29" s="126"/>
      <c r="R29" s="126"/>
      <c r="S29" s="126"/>
      <c r="T29" s="126"/>
      <c r="U29" s="126"/>
      <c r="V29" s="126"/>
      <c r="W29" s="126"/>
      <c r="X29" s="126"/>
      <c r="Y29" s="126"/>
      <c r="Z29" s="126"/>
      <c r="AA29" s="126"/>
      <c r="AB29" s="110"/>
      <c r="AC29" s="110"/>
      <c r="AD29" s="127"/>
      <c r="AE29" s="128"/>
      <c r="AF29" s="128"/>
    </row>
    <row r="30" spans="1:32" ht="68" customHeight="1" x14ac:dyDescent="0.35">
      <c r="A30" s="38" t="s">
        <v>252</v>
      </c>
      <c r="B30" s="105" t="s">
        <v>244</v>
      </c>
      <c r="C30" s="105" t="s">
        <v>481</v>
      </c>
      <c r="D30" s="105" t="s">
        <v>482</v>
      </c>
      <c r="E30" s="105" t="s">
        <v>483</v>
      </c>
      <c r="F30" s="105" t="s">
        <v>484</v>
      </c>
      <c r="G30" s="105" t="s">
        <v>485</v>
      </c>
      <c r="H30" s="105" t="s">
        <v>486</v>
      </c>
      <c r="I30" s="105" t="s">
        <v>487</v>
      </c>
      <c r="J30" s="125"/>
      <c r="K30" s="38" t="str">
        <f t="shared" si="0"/>
        <v>N/A</v>
      </c>
      <c r="L30" s="106">
        <f>SUM(K29:K30)</f>
        <v>0</v>
      </c>
      <c r="M30" s="106" cm="1">
        <f t="array" ref="M30">SUM(5*(K29:K30&lt;&gt;"N/A"))</f>
        <v>0</v>
      </c>
      <c r="N30" s="108"/>
      <c r="O30" s="126"/>
      <c r="P30" s="126"/>
      <c r="Q30" s="126"/>
      <c r="R30" s="126"/>
      <c r="S30" s="126"/>
      <c r="T30" s="126"/>
      <c r="U30" s="126"/>
      <c r="V30" s="126"/>
      <c r="W30" s="126"/>
      <c r="X30" s="126"/>
      <c r="Y30" s="126"/>
      <c r="Z30" s="126"/>
      <c r="AA30" s="126"/>
      <c r="AB30" s="110"/>
      <c r="AC30" s="110"/>
      <c r="AD30" s="127"/>
      <c r="AE30" s="128"/>
      <c r="AF30" s="128"/>
    </row>
    <row r="31" spans="1:32" ht="52" customHeight="1" x14ac:dyDescent="0.35">
      <c r="A31" s="38" t="s">
        <v>259</v>
      </c>
      <c r="B31" s="105" t="s">
        <v>244</v>
      </c>
      <c r="C31" s="105" t="s">
        <v>488</v>
      </c>
      <c r="D31" s="105" t="s">
        <v>489</v>
      </c>
      <c r="E31" s="105" t="s">
        <v>490</v>
      </c>
      <c r="F31" s="105" t="s">
        <v>491</v>
      </c>
      <c r="G31" s="105" t="s">
        <v>492</v>
      </c>
      <c r="H31" s="105" t="s">
        <v>493</v>
      </c>
      <c r="I31" s="105" t="s">
        <v>494</v>
      </c>
      <c r="J31" s="125"/>
      <c r="K31" s="38" t="str">
        <f t="shared" si="0"/>
        <v>N/A</v>
      </c>
      <c r="L31" s="106">
        <f>SUM(K31:K31)</f>
        <v>0</v>
      </c>
      <c r="M31" s="106" cm="1">
        <f t="array" ref="M31">SUM(5*(K31:K31&lt;&gt;"N/A"))</f>
        <v>0</v>
      </c>
      <c r="N31" s="108"/>
      <c r="O31" s="126"/>
      <c r="P31" s="126"/>
      <c r="Q31" s="126"/>
      <c r="R31" s="126"/>
      <c r="S31" s="126"/>
      <c r="T31" s="126"/>
      <c r="U31" s="126"/>
      <c r="V31" s="126"/>
      <c r="W31" s="126"/>
      <c r="X31" s="126"/>
      <c r="Y31" s="126"/>
      <c r="Z31" s="126"/>
      <c r="AA31" s="126"/>
      <c r="AB31" s="110"/>
      <c r="AC31" s="110"/>
      <c r="AD31" s="127"/>
      <c r="AE31" s="128"/>
      <c r="AF31" s="128"/>
    </row>
    <row r="32" spans="1:32" ht="68" customHeight="1" x14ac:dyDescent="0.35">
      <c r="A32" s="38" t="s">
        <v>495</v>
      </c>
      <c r="B32" s="105" t="s">
        <v>244</v>
      </c>
      <c r="C32" s="105" t="s">
        <v>260</v>
      </c>
      <c r="D32" s="105" t="s">
        <v>496</v>
      </c>
      <c r="E32" s="105" t="s">
        <v>497</v>
      </c>
      <c r="F32" s="105" t="s">
        <v>498</v>
      </c>
      <c r="G32" s="105" t="s">
        <v>499</v>
      </c>
      <c r="H32" s="105" t="s">
        <v>500</v>
      </c>
      <c r="I32" s="105" t="s">
        <v>501</v>
      </c>
      <c r="J32" s="125"/>
      <c r="K32" s="38" t="str">
        <f t="shared" si="0"/>
        <v>N/A</v>
      </c>
      <c r="L32" s="106">
        <f>SUM(K32:K32)</f>
        <v>0</v>
      </c>
      <c r="M32" s="106" cm="1">
        <f t="array" ref="M32">SUM(5*(K32:K32&lt;&gt;"N/A"))</f>
        <v>0</v>
      </c>
      <c r="N32" s="108"/>
      <c r="O32" s="131"/>
      <c r="P32" s="131"/>
      <c r="Q32" s="131"/>
      <c r="R32" s="131"/>
      <c r="S32" s="131"/>
      <c r="T32" s="131"/>
      <c r="U32" s="131"/>
      <c r="V32" s="131"/>
      <c r="W32" s="131"/>
      <c r="X32" s="131"/>
      <c r="Y32" s="131"/>
      <c r="Z32" s="131"/>
      <c r="AA32" s="131"/>
      <c r="AB32" s="132"/>
      <c r="AC32" s="132"/>
      <c r="AD32" s="127"/>
      <c r="AE32" s="128"/>
      <c r="AF32" s="128"/>
    </row>
    <row r="33" spans="1:36" ht="64" customHeight="1" x14ac:dyDescent="0.35">
      <c r="A33" s="38" t="s">
        <v>267</v>
      </c>
      <c r="B33" s="105" t="s">
        <v>268</v>
      </c>
      <c r="C33" s="105" t="s">
        <v>268</v>
      </c>
      <c r="D33" s="105" t="s">
        <v>269</v>
      </c>
      <c r="E33" s="105" t="s">
        <v>502</v>
      </c>
      <c r="F33" s="105" t="s">
        <v>503</v>
      </c>
      <c r="G33" s="105" t="s">
        <v>504</v>
      </c>
      <c r="H33" s="105" t="s">
        <v>505</v>
      </c>
      <c r="I33" s="105" t="s">
        <v>506</v>
      </c>
      <c r="J33" s="125"/>
      <c r="K33" s="38" t="str">
        <f t="shared" si="0"/>
        <v>N/A</v>
      </c>
      <c r="L33" s="106">
        <f>SUM(K33:K33)</f>
        <v>0</v>
      </c>
      <c r="M33" s="106" cm="1">
        <f t="array" ref="M33">SUM(5*(K33:K33&lt;&gt;"N/A"))</f>
        <v>0</v>
      </c>
      <c r="N33" s="108"/>
      <c r="O33" s="131"/>
      <c r="P33" s="131"/>
      <c r="Q33" s="131"/>
      <c r="R33" s="131"/>
      <c r="S33" s="131"/>
      <c r="T33" s="131"/>
      <c r="U33" s="131"/>
      <c r="V33" s="131"/>
      <c r="W33" s="131"/>
      <c r="X33" s="131"/>
      <c r="Y33" s="131"/>
      <c r="Z33" s="131"/>
      <c r="AA33" s="131"/>
      <c r="AB33" s="132"/>
      <c r="AC33" s="132"/>
      <c r="AD33" s="127"/>
      <c r="AE33" s="128"/>
      <c r="AF33" s="153"/>
    </row>
    <row r="34" spans="1:36" ht="35.5" customHeight="1" x14ac:dyDescent="0.35">
      <c r="L34" s="6"/>
      <c r="M34" s="6"/>
      <c r="P34" s="137"/>
      <c r="Q34" s="137"/>
    </row>
    <row r="35" spans="1:36" ht="61.5" customHeight="1" x14ac:dyDescent="0.4">
      <c r="I35" s="47" t="s">
        <v>275</v>
      </c>
      <c r="J35" s="12"/>
      <c r="N35" s="50" t="s">
        <v>276</v>
      </c>
      <c r="O35" s="138"/>
      <c r="P35" s="138"/>
      <c r="Q35" s="138"/>
      <c r="R35" s="138"/>
      <c r="S35" s="138"/>
      <c r="T35" s="138"/>
      <c r="U35" s="138"/>
      <c r="V35" s="138"/>
      <c r="W35" s="138"/>
      <c r="X35" s="138"/>
      <c r="Y35" s="138"/>
      <c r="Z35" s="138"/>
      <c r="AA35" s="138"/>
      <c r="AB35" s="139"/>
      <c r="AC35" s="139"/>
      <c r="AD35" s="50" t="s">
        <v>13</v>
      </c>
      <c r="AE35" s="51" t="s">
        <v>277</v>
      </c>
      <c r="AF35" s="51" t="s">
        <v>278</v>
      </c>
      <c r="AH35" s="51" t="s">
        <v>279</v>
      </c>
      <c r="AJ35" s="51" t="s">
        <v>507</v>
      </c>
    </row>
    <row r="36" spans="1:36" ht="40" customHeight="1" x14ac:dyDescent="0.4">
      <c r="I36" s="55" t="s">
        <v>15</v>
      </c>
      <c r="J36" s="46" t="s">
        <v>281</v>
      </c>
      <c r="N36" s="170" t="s">
        <v>29</v>
      </c>
      <c r="O36" s="138"/>
      <c r="P36" s="138"/>
      <c r="Q36" s="138"/>
      <c r="R36" s="138"/>
      <c r="S36" s="138"/>
      <c r="T36" s="138"/>
      <c r="U36" s="138"/>
      <c r="V36" s="138"/>
      <c r="W36" s="138"/>
      <c r="X36" s="138"/>
      <c r="Y36" s="138"/>
      <c r="Z36" s="138"/>
      <c r="AA36" s="138"/>
      <c r="AB36" s="139"/>
      <c r="AC36" s="139"/>
      <c r="AD36" s="53" t="s">
        <v>282</v>
      </c>
      <c r="AE36" s="53">
        <f>SUM(K3:K6)</f>
        <v>0</v>
      </c>
      <c r="AF36" s="49" t="str">
        <f>IF(M6&gt;0,(L6/M6),"N/A")</f>
        <v>N/A</v>
      </c>
      <c r="AH36" s="179" t="e">
        <f>SUMIF($B$3:$B$33,N36,$L$3:$L$33)/SUMIF($B$3:$B$33,N36,$M$3:$M$33)</f>
        <v>#DIV/0!</v>
      </c>
      <c r="AJ36" s="179" t="e">
        <f>SUM(K3:K33)/SUM(M3:M33)</f>
        <v>#DIV/0!</v>
      </c>
    </row>
    <row r="37" spans="1:36" ht="40" customHeight="1" x14ac:dyDescent="0.4">
      <c r="I37" s="56" t="s">
        <v>16</v>
      </c>
      <c r="J37" s="46" t="s">
        <v>283</v>
      </c>
      <c r="N37" s="171"/>
      <c r="O37" s="138"/>
      <c r="P37" s="138"/>
      <c r="Q37" s="138"/>
      <c r="R37" s="138"/>
      <c r="S37" s="138"/>
      <c r="T37" s="138"/>
      <c r="U37" s="138"/>
      <c r="V37" s="138"/>
      <c r="W37" s="138"/>
      <c r="X37" s="138"/>
      <c r="Y37" s="138"/>
      <c r="Z37" s="138"/>
      <c r="AA37" s="138"/>
      <c r="AB37" s="139"/>
      <c r="AC37" s="139"/>
      <c r="AD37" s="53" t="s">
        <v>284</v>
      </c>
      <c r="AE37" s="53">
        <f>SUM(K7:K9)</f>
        <v>0</v>
      </c>
      <c r="AF37" s="49" t="str">
        <f>IF(M9&gt;0,(L9/M9),"N/A")</f>
        <v>N/A</v>
      </c>
      <c r="AH37" s="180"/>
      <c r="AJ37" s="180"/>
    </row>
    <row r="38" spans="1:36" ht="40" customHeight="1" x14ac:dyDescent="0.4">
      <c r="I38" s="54" t="s">
        <v>17</v>
      </c>
      <c r="J38" s="46" t="s">
        <v>285</v>
      </c>
      <c r="N38" s="171"/>
      <c r="O38" s="138"/>
      <c r="P38" s="138"/>
      <c r="Q38" s="138"/>
      <c r="R38" s="138"/>
      <c r="S38" s="138"/>
      <c r="T38" s="138"/>
      <c r="U38" s="138"/>
      <c r="V38" s="138"/>
      <c r="W38" s="138"/>
      <c r="X38" s="138"/>
      <c r="Y38" s="138"/>
      <c r="Z38" s="138"/>
      <c r="AA38" s="138"/>
      <c r="AB38" s="139"/>
      <c r="AC38" s="139"/>
      <c r="AD38" s="53" t="s">
        <v>286</v>
      </c>
      <c r="AE38" s="53">
        <f>SUM(K10:K15)</f>
        <v>0</v>
      </c>
      <c r="AF38" s="49" t="str">
        <f>IF(M15&gt;0,(L15/M15),"N/A")</f>
        <v>N/A</v>
      </c>
      <c r="AH38" s="180"/>
      <c r="AJ38" s="180"/>
    </row>
    <row r="39" spans="1:36" ht="40" customHeight="1" x14ac:dyDescent="0.4">
      <c r="I39" s="57" t="s">
        <v>287</v>
      </c>
      <c r="J39" s="46" t="s">
        <v>288</v>
      </c>
      <c r="N39" s="172"/>
      <c r="O39" s="138"/>
      <c r="P39" s="138"/>
      <c r="Q39" s="138"/>
      <c r="R39" s="138"/>
      <c r="S39" s="138"/>
      <c r="T39" s="138"/>
      <c r="U39" s="138"/>
      <c r="V39" s="138"/>
      <c r="W39" s="138"/>
      <c r="X39" s="138"/>
      <c r="Y39" s="138"/>
      <c r="Z39" s="138"/>
      <c r="AA39" s="138"/>
      <c r="AB39" s="139"/>
      <c r="AC39" s="139"/>
      <c r="AD39" s="53" t="s">
        <v>289</v>
      </c>
      <c r="AE39" s="53">
        <f>SUM(K16:K19)</f>
        <v>0</v>
      </c>
      <c r="AF39" s="49" t="str">
        <f t="shared" ref="AF39:AF48" si="2">IF(M19&gt;0,(L19/M19),"N/A")</f>
        <v>N/A</v>
      </c>
      <c r="AH39" s="181"/>
      <c r="AJ39" s="181"/>
    </row>
    <row r="40" spans="1:36" ht="40" customHeight="1" x14ac:dyDescent="0.4">
      <c r="I40" s="58" t="s">
        <v>19</v>
      </c>
      <c r="J40" s="46">
        <v>1</v>
      </c>
      <c r="N40" s="173" t="s">
        <v>177</v>
      </c>
      <c r="O40" s="138"/>
      <c r="P40" s="138"/>
      <c r="Q40" s="138"/>
      <c r="R40" s="138"/>
      <c r="S40" s="138"/>
      <c r="T40" s="138"/>
      <c r="U40" s="138"/>
      <c r="V40" s="138"/>
      <c r="W40" s="138"/>
      <c r="X40" s="138"/>
      <c r="Y40" s="138"/>
      <c r="Z40" s="138"/>
      <c r="AA40" s="138"/>
      <c r="AB40" s="139"/>
      <c r="AC40" s="139"/>
      <c r="AD40" s="53" t="s">
        <v>176</v>
      </c>
      <c r="AE40" s="53">
        <f t="shared" ref="AE40:AE48" si="3">SUM(K20:K20)</f>
        <v>0</v>
      </c>
      <c r="AF40" s="49" t="str">
        <f t="shared" si="2"/>
        <v>N/A</v>
      </c>
      <c r="AH40" s="176" t="e">
        <f>SUMIF($B$3:$B$33,N40,$L$3:$L$33)/SUMIF($B$3:$B$33,N40,$M$3:$M$33)</f>
        <v>#DIV/0!</v>
      </c>
    </row>
    <row r="41" spans="1:36" ht="68.5" customHeight="1" x14ac:dyDescent="0.4">
      <c r="I41" s="60"/>
      <c r="J41" s="59"/>
      <c r="N41" s="174"/>
      <c r="O41" s="138"/>
      <c r="P41" s="138"/>
      <c r="Q41" s="138"/>
      <c r="R41" s="138"/>
      <c r="S41" s="138"/>
      <c r="T41" s="138"/>
      <c r="U41" s="138"/>
      <c r="V41" s="138"/>
      <c r="W41" s="138"/>
      <c r="X41" s="138"/>
      <c r="Y41" s="138"/>
      <c r="Z41" s="138"/>
      <c r="AA41" s="138"/>
      <c r="AB41" s="139"/>
      <c r="AC41" s="139"/>
      <c r="AD41" s="53" t="s">
        <v>508</v>
      </c>
      <c r="AE41" s="53">
        <f t="shared" si="3"/>
        <v>0</v>
      </c>
      <c r="AF41" s="49" t="str">
        <f t="shared" si="2"/>
        <v>N/A</v>
      </c>
      <c r="AH41" s="177"/>
    </row>
    <row r="42" spans="1:36" ht="59.5" customHeight="1" x14ac:dyDescent="0.4">
      <c r="I42" s="60"/>
      <c r="J42" s="59"/>
      <c r="N42" s="174"/>
      <c r="O42" s="138"/>
      <c r="P42" s="138"/>
      <c r="Q42" s="138"/>
      <c r="R42" s="138"/>
      <c r="S42" s="138"/>
      <c r="T42" s="138"/>
      <c r="U42" s="138"/>
      <c r="V42" s="138"/>
      <c r="W42" s="138"/>
      <c r="X42" s="138"/>
      <c r="Y42" s="138"/>
      <c r="Z42" s="138"/>
      <c r="AA42" s="138"/>
      <c r="AB42" s="139"/>
      <c r="AC42" s="139"/>
      <c r="AD42" s="53" t="s">
        <v>509</v>
      </c>
      <c r="AE42" s="53">
        <f t="shared" si="3"/>
        <v>0</v>
      </c>
      <c r="AF42" s="49" t="str">
        <f t="shared" si="2"/>
        <v>N/A</v>
      </c>
      <c r="AH42" s="177"/>
    </row>
    <row r="43" spans="1:36" ht="40" customHeight="1" x14ac:dyDescent="0.4">
      <c r="I43" s="60"/>
      <c r="J43" s="59"/>
      <c r="N43" s="174"/>
      <c r="O43" s="138"/>
      <c r="P43" s="138"/>
      <c r="Q43" s="138"/>
      <c r="R43" s="138"/>
      <c r="S43" s="138"/>
      <c r="T43" s="138"/>
      <c r="U43" s="138"/>
      <c r="V43" s="138"/>
      <c r="W43" s="138"/>
      <c r="X43" s="138"/>
      <c r="Y43" s="138"/>
      <c r="Z43" s="138"/>
      <c r="AA43" s="138"/>
      <c r="AB43" s="139"/>
      <c r="AC43" s="139"/>
      <c r="AD43" s="53" t="s">
        <v>510</v>
      </c>
      <c r="AE43" s="53">
        <f t="shared" si="3"/>
        <v>0</v>
      </c>
      <c r="AF43" s="49" t="str">
        <f t="shared" si="2"/>
        <v>N/A</v>
      </c>
      <c r="AH43" s="177"/>
    </row>
    <row r="44" spans="1:36" ht="40" customHeight="1" x14ac:dyDescent="0.4">
      <c r="I44" s="60"/>
      <c r="J44" s="59"/>
      <c r="N44" s="174"/>
      <c r="O44" s="138"/>
      <c r="P44" s="138"/>
      <c r="Q44" s="138"/>
      <c r="R44" s="138"/>
      <c r="S44" s="138"/>
      <c r="T44" s="138"/>
      <c r="U44" s="138"/>
      <c r="V44" s="138"/>
      <c r="W44" s="138"/>
      <c r="X44" s="138"/>
      <c r="Y44" s="138"/>
      <c r="Z44" s="138"/>
      <c r="AA44" s="138"/>
      <c r="AB44" s="139"/>
      <c r="AC44" s="139"/>
      <c r="AD44" s="53" t="s">
        <v>437</v>
      </c>
      <c r="AE44" s="53">
        <f t="shared" si="3"/>
        <v>0</v>
      </c>
      <c r="AF44" s="49" t="str">
        <f t="shared" si="2"/>
        <v>N/A</v>
      </c>
      <c r="AH44" s="177"/>
    </row>
    <row r="45" spans="1:36" ht="73.5" customHeight="1" x14ac:dyDescent="0.4">
      <c r="B45" s="7"/>
      <c r="C45" s="7"/>
      <c r="I45" s="60"/>
      <c r="J45" s="59"/>
      <c r="N45" s="174"/>
      <c r="O45" s="138"/>
      <c r="P45" s="138"/>
      <c r="Q45" s="138"/>
      <c r="R45" s="138"/>
      <c r="S45" s="138"/>
      <c r="T45" s="138"/>
      <c r="U45" s="138"/>
      <c r="V45" s="138"/>
      <c r="W45" s="138"/>
      <c r="X45" s="138"/>
      <c r="Y45" s="138"/>
      <c r="Z45" s="138"/>
      <c r="AA45" s="138"/>
      <c r="AB45" s="139"/>
      <c r="AC45" s="139"/>
      <c r="AD45" s="53" t="s">
        <v>511</v>
      </c>
      <c r="AE45" s="53">
        <f t="shared" si="3"/>
        <v>0</v>
      </c>
      <c r="AF45" s="49" t="str">
        <f t="shared" si="2"/>
        <v>N/A</v>
      </c>
      <c r="AH45" s="177"/>
    </row>
    <row r="46" spans="1:36" ht="80.150000000000006" customHeight="1" x14ac:dyDescent="0.4">
      <c r="B46" s="7"/>
      <c r="C46" s="7"/>
      <c r="I46" s="60"/>
      <c r="J46" s="59"/>
      <c r="N46" s="174"/>
      <c r="O46" s="138"/>
      <c r="P46" s="138"/>
      <c r="Q46" s="138"/>
      <c r="R46" s="138"/>
      <c r="S46" s="138"/>
      <c r="T46" s="138"/>
      <c r="U46" s="138"/>
      <c r="V46" s="138"/>
      <c r="W46" s="138"/>
      <c r="X46" s="138"/>
      <c r="Y46" s="138"/>
      <c r="Z46" s="138"/>
      <c r="AA46" s="138"/>
      <c r="AB46" s="139"/>
      <c r="AC46" s="139"/>
      <c r="AD46" s="53" t="s">
        <v>453</v>
      </c>
      <c r="AE46" s="53">
        <f t="shared" si="3"/>
        <v>0</v>
      </c>
      <c r="AF46" s="49" t="str">
        <f t="shared" si="2"/>
        <v>N/A</v>
      </c>
      <c r="AH46" s="177"/>
    </row>
    <row r="47" spans="1:36" ht="58.5" customHeight="1" x14ac:dyDescent="0.4">
      <c r="N47" s="174"/>
      <c r="O47" s="138"/>
      <c r="P47" s="138"/>
      <c r="Q47" s="138"/>
      <c r="R47" s="138"/>
      <c r="S47" s="138"/>
      <c r="T47" s="138"/>
      <c r="U47" s="138"/>
      <c r="V47" s="138"/>
      <c r="W47" s="138"/>
      <c r="X47" s="138"/>
      <c r="Y47" s="138"/>
      <c r="Z47" s="138"/>
      <c r="AA47" s="138"/>
      <c r="AB47" s="139"/>
      <c r="AC47" s="139"/>
      <c r="AD47" s="53" t="s">
        <v>461</v>
      </c>
      <c r="AE47" s="53">
        <f t="shared" si="3"/>
        <v>0</v>
      </c>
      <c r="AF47" s="49" t="str">
        <f t="shared" si="2"/>
        <v>N/A</v>
      </c>
      <c r="AH47" s="177"/>
    </row>
    <row r="48" spans="1:36" ht="48" customHeight="1" x14ac:dyDescent="0.4">
      <c r="N48" s="175"/>
      <c r="O48" s="138"/>
      <c r="P48" s="138"/>
      <c r="Q48" s="138"/>
      <c r="R48" s="138"/>
      <c r="S48" s="138"/>
      <c r="T48" s="138"/>
      <c r="U48" s="138"/>
      <c r="V48" s="138"/>
      <c r="W48" s="138"/>
      <c r="X48" s="138"/>
      <c r="Y48" s="138"/>
      <c r="Z48" s="138"/>
      <c r="AA48" s="138"/>
      <c r="AB48" s="139"/>
      <c r="AC48" s="139"/>
      <c r="AD48" s="53" t="s">
        <v>295</v>
      </c>
      <c r="AE48" s="53">
        <f t="shared" si="3"/>
        <v>0</v>
      </c>
      <c r="AF48" s="49" t="str">
        <f t="shared" si="2"/>
        <v>N/A</v>
      </c>
      <c r="AH48" s="178"/>
    </row>
    <row r="49" spans="12:34" ht="73.5" customHeight="1" x14ac:dyDescent="0.4">
      <c r="N49" s="173" t="s">
        <v>244</v>
      </c>
      <c r="O49" s="138"/>
      <c r="P49" s="138"/>
      <c r="Q49" s="138"/>
      <c r="R49" s="138"/>
      <c r="S49" s="138"/>
      <c r="T49" s="138"/>
      <c r="U49" s="138"/>
      <c r="V49" s="138"/>
      <c r="W49" s="138"/>
      <c r="X49" s="138"/>
      <c r="Y49" s="138"/>
      <c r="Z49" s="139"/>
      <c r="AA49" s="139"/>
      <c r="AB49" s="138"/>
      <c r="AC49" s="138"/>
      <c r="AD49" s="53" t="s">
        <v>474</v>
      </c>
      <c r="AE49" s="53">
        <f>SUM(K29:K30)</f>
        <v>0</v>
      </c>
      <c r="AF49" s="49" t="str">
        <f>IF(M30&gt;0,(L30/M30),"N/A")</f>
        <v>N/A</v>
      </c>
      <c r="AH49" s="176" t="e">
        <f>SUMIF($B$3:$B$33,N49,$L$3:$L$33)/SUMIF($B$3:$B$33,N49,$M$3:$M$33)</f>
        <v>#DIV/0!</v>
      </c>
    </row>
    <row r="50" spans="12:34" ht="63.65" customHeight="1" x14ac:dyDescent="0.4">
      <c r="N50" s="174"/>
      <c r="O50" s="138"/>
      <c r="P50" s="138"/>
      <c r="Q50" s="138"/>
      <c r="R50" s="138"/>
      <c r="S50" s="138"/>
      <c r="T50" s="138"/>
      <c r="U50" s="138"/>
      <c r="V50" s="138"/>
      <c r="W50" s="138"/>
      <c r="X50" s="138"/>
      <c r="Y50" s="138"/>
      <c r="Z50" s="138"/>
      <c r="AA50" s="138"/>
      <c r="AB50" s="139"/>
      <c r="AC50" s="139"/>
      <c r="AD50" s="53" t="s">
        <v>488</v>
      </c>
      <c r="AE50" s="53">
        <f>SUM(K31:K31)</f>
        <v>0</v>
      </c>
      <c r="AF50" s="49" t="str">
        <f>IF(M31&gt;0,(L31/M31),"N/A")</f>
        <v>N/A</v>
      </c>
      <c r="AH50" s="177"/>
    </row>
    <row r="51" spans="12:34" ht="40" customHeight="1" x14ac:dyDescent="0.4">
      <c r="N51" s="175"/>
      <c r="O51" s="138"/>
      <c r="P51" s="138"/>
      <c r="Q51" s="138"/>
      <c r="R51" s="138"/>
      <c r="S51" s="138"/>
      <c r="T51" s="138"/>
      <c r="U51" s="138"/>
      <c r="V51" s="138"/>
      <c r="W51" s="138"/>
      <c r="X51" s="138"/>
      <c r="Y51" s="138"/>
      <c r="Z51" s="138"/>
      <c r="AA51" s="138"/>
      <c r="AB51" s="139"/>
      <c r="AC51" s="139"/>
      <c r="AD51" s="53" t="s">
        <v>260</v>
      </c>
      <c r="AE51" s="53">
        <f>SUM(K32:K32)</f>
        <v>0</v>
      </c>
      <c r="AF51" s="49" t="str">
        <f>IF(M32&gt;0,(L32/M32),"N/A")</f>
        <v>N/A</v>
      </c>
      <c r="AH51" s="178"/>
    </row>
    <row r="52" spans="12:34" ht="71.5" customHeight="1" x14ac:dyDescent="0.4">
      <c r="N52" s="53" t="s">
        <v>268</v>
      </c>
      <c r="O52" s="138"/>
      <c r="P52" s="138"/>
      <c r="Q52" s="138"/>
      <c r="R52" s="138"/>
      <c r="S52" s="138"/>
      <c r="T52" s="138"/>
      <c r="U52" s="138"/>
      <c r="V52" s="138"/>
      <c r="W52" s="138"/>
      <c r="X52" s="138"/>
      <c r="Y52" s="138"/>
      <c r="Z52" s="138"/>
      <c r="AA52" s="138"/>
      <c r="AB52" s="139"/>
      <c r="AC52" s="139"/>
      <c r="AD52" s="53" t="s">
        <v>268</v>
      </c>
      <c r="AE52" s="53">
        <f>SUM(K33:K33)</f>
        <v>0</v>
      </c>
      <c r="AF52" s="49" t="str">
        <f>IF(M33&gt;0,(L33/M33),"N/A")</f>
        <v>N/A</v>
      </c>
      <c r="AH52" s="48" t="str">
        <f>IFERROR(SUMIF($B$3:$B$33,N52,$L$3:$L$33)/SUMIF($B$3:$B$33,N52,$M$3:$M$33),"N/A")</f>
        <v>N/A</v>
      </c>
    </row>
    <row r="53" spans="12:34" ht="60" customHeight="1" x14ac:dyDescent="0.4">
      <c r="L53" s="52"/>
      <c r="M53" s="182"/>
    </row>
    <row r="54" spans="12:34" ht="20" x14ac:dyDescent="0.4">
      <c r="L54" s="52"/>
      <c r="M54" s="182"/>
    </row>
    <row r="55" spans="12:34" ht="20" x14ac:dyDescent="0.4">
      <c r="L55" s="52"/>
      <c r="M55" s="61"/>
    </row>
    <row r="56" spans="12:34" ht="31" customHeight="1" x14ac:dyDescent="0.35">
      <c r="AB56" s="137"/>
      <c r="AC56" s="137"/>
    </row>
    <row r="57" spans="12:34" ht="34" customHeight="1" x14ac:dyDescent="0.35">
      <c r="L57" s="5"/>
      <c r="M57" s="5"/>
      <c r="AB57" s="137"/>
      <c r="AC57" s="137"/>
    </row>
    <row r="58" spans="12:34" ht="15.5" x14ac:dyDescent="0.35">
      <c r="L58" s="5"/>
      <c r="M58" s="5"/>
      <c r="AB58" s="137"/>
      <c r="AC58" s="137"/>
    </row>
    <row r="59" spans="12:34" ht="15.5" x14ac:dyDescent="0.35">
      <c r="L59" s="5"/>
      <c r="M59" s="5"/>
      <c r="AB59" s="137"/>
      <c r="AC59" s="137"/>
    </row>
    <row r="60" spans="12:34" ht="15.5" x14ac:dyDescent="0.35">
      <c r="L60" s="5"/>
      <c r="M60" s="5"/>
      <c r="AB60" s="137"/>
      <c r="AC60" s="137"/>
    </row>
    <row r="61" spans="12:34" ht="15.5" x14ac:dyDescent="0.35">
      <c r="L61" s="5"/>
      <c r="M61" s="5"/>
      <c r="AB61" s="137"/>
      <c r="AC61" s="137"/>
    </row>
    <row r="62" spans="12:34" ht="15.5" x14ac:dyDescent="0.35">
      <c r="L62" s="5"/>
      <c r="M62" s="5"/>
      <c r="AB62" s="137"/>
      <c r="AC62" s="137"/>
    </row>
    <row r="63" spans="12:34" ht="15.5" x14ac:dyDescent="0.35">
      <c r="L63" s="5"/>
      <c r="M63" s="5"/>
      <c r="AB63" s="137"/>
      <c r="AC63" s="137"/>
    </row>
    <row r="64" spans="12:34" ht="15.5" x14ac:dyDescent="0.35">
      <c r="L64" s="5"/>
      <c r="M64" s="5"/>
      <c r="AB64" s="137"/>
      <c r="AC64" s="137"/>
    </row>
    <row r="65" spans="10:29" ht="15.5" x14ac:dyDescent="0.35">
      <c r="J65" s="9"/>
      <c r="K65" s="5"/>
      <c r="L65" s="5"/>
      <c r="M65" s="5"/>
      <c r="AB65" s="137"/>
      <c r="AC65" s="137"/>
    </row>
    <row r="66" spans="10:29" ht="15.5" x14ac:dyDescent="0.35">
      <c r="J66" s="9"/>
      <c r="K66" s="5"/>
      <c r="L66" s="5"/>
      <c r="M66" s="5"/>
      <c r="AB66" s="137"/>
      <c r="AC66" s="137"/>
    </row>
    <row r="67" spans="10:29" ht="15.5" x14ac:dyDescent="0.35">
      <c r="J67" s="9"/>
      <c r="K67" s="5"/>
      <c r="L67" s="5"/>
      <c r="M67" s="5"/>
      <c r="AB67" s="137"/>
      <c r="AC67" s="137"/>
    </row>
    <row r="68" spans="10:29" ht="15.5" x14ac:dyDescent="0.35">
      <c r="J68" s="9"/>
      <c r="K68" s="5"/>
      <c r="L68" s="5"/>
      <c r="M68" s="5"/>
      <c r="AB68" s="137"/>
      <c r="AC68" s="137"/>
    </row>
    <row r="69" spans="10:29" ht="15.5" x14ac:dyDescent="0.35">
      <c r="J69" s="9"/>
      <c r="K69" s="5"/>
      <c r="L69" s="5"/>
      <c r="M69" s="5"/>
      <c r="AB69" s="137"/>
      <c r="AC69" s="137"/>
    </row>
    <row r="70" spans="10:29" ht="15.5" x14ac:dyDescent="0.35">
      <c r="J70" s="9"/>
      <c r="K70" s="5"/>
      <c r="L70" s="5"/>
      <c r="M70" s="5"/>
      <c r="AB70" s="137"/>
      <c r="AC70" s="137"/>
    </row>
    <row r="71" spans="10:29" ht="15.5" x14ac:dyDescent="0.35">
      <c r="J71" s="9"/>
      <c r="K71" s="5"/>
      <c r="L71" s="5"/>
      <c r="M71" s="5"/>
      <c r="AB71" s="137"/>
      <c r="AC71" s="137"/>
    </row>
    <row r="72" spans="10:29" ht="15.5" x14ac:dyDescent="0.35">
      <c r="J72" s="9"/>
      <c r="K72" s="5"/>
      <c r="L72" s="5"/>
      <c r="M72" s="5"/>
      <c r="AB72" s="137"/>
      <c r="AC72" s="137"/>
    </row>
    <row r="73" spans="10:29" ht="15.5" x14ac:dyDescent="0.35">
      <c r="J73" s="9"/>
      <c r="K73" s="5"/>
      <c r="L73" s="5"/>
      <c r="M73" s="5"/>
      <c r="AB73" s="137"/>
      <c r="AC73" s="137"/>
    </row>
    <row r="74" spans="10:29" ht="15.5" x14ac:dyDescent="0.35">
      <c r="J74" s="9"/>
      <c r="K74" s="5"/>
      <c r="L74" s="5"/>
      <c r="M74" s="5"/>
      <c r="AB74" s="137"/>
      <c r="AC74" s="137"/>
    </row>
    <row r="75" spans="10:29" ht="15.5" x14ac:dyDescent="0.35">
      <c r="J75" s="9"/>
      <c r="K75" s="5"/>
      <c r="L75" s="5"/>
      <c r="M75" s="5"/>
      <c r="AB75" s="137"/>
      <c r="AC75" s="137"/>
    </row>
    <row r="76" spans="10:29" ht="15.5" x14ac:dyDescent="0.35">
      <c r="J76" s="9"/>
      <c r="K76" s="5"/>
      <c r="L76" s="5"/>
      <c r="M76" s="5"/>
      <c r="AB76" s="137"/>
      <c r="AC76" s="137"/>
    </row>
    <row r="77" spans="10:29" ht="15.5" x14ac:dyDescent="0.35">
      <c r="J77" s="9"/>
      <c r="K77" s="5"/>
      <c r="L77" s="5"/>
      <c r="M77" s="5"/>
      <c r="AB77" s="137"/>
      <c r="AC77" s="137"/>
    </row>
    <row r="78" spans="10:29" ht="15.5" x14ac:dyDescent="0.35">
      <c r="J78" s="9"/>
      <c r="K78" s="5"/>
      <c r="L78" s="5"/>
      <c r="M78" s="5"/>
      <c r="AB78" s="137"/>
      <c r="AC78" s="137"/>
    </row>
    <row r="79" spans="10:29" ht="15.5" x14ac:dyDescent="0.35">
      <c r="J79" s="9"/>
      <c r="K79" s="5"/>
      <c r="L79" s="5"/>
      <c r="M79" s="5"/>
      <c r="AB79" s="137"/>
      <c r="AC79" s="137"/>
    </row>
    <row r="80" spans="10:29" ht="15.5" x14ac:dyDescent="0.35">
      <c r="J80" s="9"/>
      <c r="K80" s="5"/>
      <c r="L80" s="5"/>
      <c r="M80" s="5"/>
      <c r="AB80" s="137"/>
      <c r="AC80" s="137"/>
    </row>
    <row r="81" spans="10:29" ht="15.5" x14ac:dyDescent="0.35">
      <c r="J81" s="9"/>
      <c r="K81" s="5"/>
      <c r="L81" s="5"/>
      <c r="M81" s="5"/>
      <c r="AB81" s="137"/>
      <c r="AC81" s="137"/>
    </row>
    <row r="82" spans="10:29" ht="15.5" x14ac:dyDescent="0.35">
      <c r="J82" s="9"/>
      <c r="K82" s="5"/>
      <c r="L82" s="5"/>
      <c r="M82" s="5"/>
      <c r="AB82" s="137"/>
      <c r="AC82" s="137"/>
    </row>
    <row r="83" spans="10:29" ht="15.5" x14ac:dyDescent="0.35">
      <c r="J83" s="9"/>
      <c r="K83" s="5"/>
      <c r="L83" s="5"/>
      <c r="M83" s="5"/>
      <c r="AB83" s="137"/>
      <c r="AC83" s="137"/>
    </row>
    <row r="84" spans="10:29" ht="15.5" x14ac:dyDescent="0.35">
      <c r="J84" s="9"/>
      <c r="K84" s="5"/>
      <c r="L84" s="5"/>
      <c r="M84" s="5"/>
      <c r="AB84" s="137"/>
      <c r="AC84" s="137"/>
    </row>
    <row r="85" spans="10:29" ht="15.5" x14ac:dyDescent="0.35">
      <c r="J85" s="9"/>
      <c r="K85" s="5"/>
      <c r="L85" s="5"/>
      <c r="M85" s="5"/>
      <c r="AB85" s="137"/>
      <c r="AC85" s="137"/>
    </row>
    <row r="86" spans="10:29" ht="15.5" x14ac:dyDescent="0.35">
      <c r="J86" s="9"/>
      <c r="K86" s="5"/>
      <c r="L86" s="5"/>
      <c r="M86" s="5"/>
      <c r="AB86" s="137"/>
      <c r="AC86" s="137"/>
    </row>
    <row r="87" spans="10:29" ht="15.5" x14ac:dyDescent="0.35">
      <c r="J87" s="9"/>
      <c r="K87" s="5"/>
      <c r="L87" s="5"/>
      <c r="M87" s="5"/>
      <c r="AB87" s="137"/>
      <c r="AC87" s="137"/>
    </row>
    <row r="88" spans="10:29" ht="15.5" x14ac:dyDescent="0.35">
      <c r="J88" s="9"/>
      <c r="K88" s="5"/>
      <c r="L88" s="5"/>
      <c r="M88" s="5"/>
      <c r="AB88" s="137"/>
      <c r="AC88" s="137"/>
    </row>
    <row r="89" spans="10:29" ht="15.5" x14ac:dyDescent="0.35">
      <c r="J89" s="9"/>
      <c r="K89" s="5"/>
      <c r="L89" s="5"/>
      <c r="M89" s="5"/>
      <c r="AB89" s="137"/>
      <c r="AC89" s="137"/>
    </row>
    <row r="90" spans="10:29" ht="15.5" x14ac:dyDescent="0.35">
      <c r="J90" s="9"/>
      <c r="K90" s="5"/>
      <c r="L90" s="5"/>
      <c r="M90" s="5"/>
      <c r="AB90" s="137"/>
      <c r="AC90" s="137"/>
    </row>
    <row r="91" spans="10:29" ht="15.5" x14ac:dyDescent="0.35">
      <c r="J91" s="9"/>
      <c r="K91" s="5"/>
      <c r="L91" s="5"/>
      <c r="M91" s="5"/>
      <c r="AB91" s="137"/>
      <c r="AC91" s="137"/>
    </row>
    <row r="92" spans="10:29" ht="15.5" x14ac:dyDescent="0.35">
      <c r="J92" s="9"/>
      <c r="K92" s="5"/>
      <c r="L92" s="5"/>
      <c r="M92" s="5"/>
      <c r="AB92" s="137"/>
      <c r="AC92" s="137"/>
    </row>
    <row r="93" spans="10:29" ht="15.5" x14ac:dyDescent="0.35">
      <c r="J93" s="9"/>
      <c r="K93" s="5"/>
      <c r="L93" s="5"/>
      <c r="M93" s="5"/>
      <c r="AB93" s="137"/>
      <c r="AC93" s="137"/>
    </row>
    <row r="94" spans="10:29" ht="15.5" x14ac:dyDescent="0.35">
      <c r="J94" s="9"/>
      <c r="K94" s="5"/>
      <c r="L94" s="5"/>
      <c r="M94" s="5"/>
      <c r="AB94" s="137"/>
      <c r="AC94" s="137"/>
    </row>
    <row r="95" spans="10:29" ht="15.5" x14ac:dyDescent="0.35">
      <c r="J95" s="9"/>
      <c r="K95" s="5"/>
      <c r="L95" s="5"/>
      <c r="M95" s="5"/>
      <c r="AB95" s="137"/>
      <c r="AC95" s="137"/>
    </row>
    <row r="96" spans="10:29" ht="15.5" x14ac:dyDescent="0.35">
      <c r="J96" s="9"/>
      <c r="K96" s="5"/>
      <c r="L96" s="5"/>
      <c r="M96" s="5"/>
      <c r="AB96" s="137"/>
      <c r="AC96" s="137"/>
    </row>
    <row r="97" spans="10:29" ht="15.5" x14ac:dyDescent="0.35">
      <c r="J97" s="9"/>
      <c r="K97" s="5"/>
      <c r="L97" s="5"/>
      <c r="M97" s="5"/>
      <c r="AB97" s="137"/>
      <c r="AC97" s="137"/>
    </row>
    <row r="98" spans="10:29" ht="15.5" x14ac:dyDescent="0.35">
      <c r="J98" s="9"/>
      <c r="K98" s="5"/>
      <c r="L98" s="5"/>
      <c r="M98" s="5"/>
      <c r="AB98" s="137"/>
      <c r="AC98" s="137"/>
    </row>
    <row r="99" spans="10:29" ht="15.5" x14ac:dyDescent="0.35">
      <c r="J99" s="9"/>
      <c r="K99" s="5"/>
      <c r="L99" s="5"/>
      <c r="M99" s="5"/>
      <c r="AB99" s="137"/>
      <c r="AC99" s="137"/>
    </row>
    <row r="100" spans="10:29" ht="15.5" x14ac:dyDescent="0.35">
      <c r="J100" s="9"/>
      <c r="K100" s="5"/>
      <c r="L100" s="5"/>
      <c r="M100" s="5"/>
      <c r="AB100" s="137"/>
      <c r="AC100" s="137"/>
    </row>
    <row r="101" spans="10:29" ht="15.5" x14ac:dyDescent="0.35">
      <c r="J101" s="9"/>
      <c r="K101" s="5"/>
      <c r="L101" s="5"/>
      <c r="M101" s="5"/>
      <c r="AB101" s="137"/>
      <c r="AC101" s="137"/>
    </row>
    <row r="102" spans="10:29" ht="15.5" x14ac:dyDescent="0.35">
      <c r="J102" s="9"/>
      <c r="K102" s="5"/>
      <c r="L102" s="5"/>
      <c r="M102" s="5"/>
      <c r="AB102" s="137"/>
      <c r="AC102" s="137"/>
    </row>
    <row r="103" spans="10:29" ht="15.5" x14ac:dyDescent="0.35">
      <c r="J103" s="9"/>
      <c r="K103" s="5"/>
      <c r="L103" s="5"/>
      <c r="M103" s="5"/>
      <c r="AB103" s="137"/>
      <c r="AC103" s="137"/>
    </row>
    <row r="104" spans="10:29" ht="15.5" x14ac:dyDescent="0.35">
      <c r="J104" s="9"/>
      <c r="K104" s="5"/>
      <c r="L104" s="5"/>
      <c r="M104" s="5"/>
      <c r="AB104" s="137"/>
      <c r="AC104" s="137"/>
    </row>
    <row r="105" spans="10:29" ht="15.5" x14ac:dyDescent="0.35">
      <c r="J105" s="9"/>
      <c r="K105" s="5"/>
      <c r="L105" s="5"/>
      <c r="M105" s="5"/>
      <c r="AB105" s="137"/>
      <c r="AC105" s="137"/>
    </row>
    <row r="106" spans="10:29" ht="15.5" x14ac:dyDescent="0.35">
      <c r="J106" s="9"/>
      <c r="K106" s="5"/>
      <c r="L106" s="5"/>
      <c r="M106" s="5"/>
      <c r="AB106" s="137"/>
      <c r="AC106" s="137"/>
    </row>
    <row r="107" spans="10:29" ht="15.5" x14ac:dyDescent="0.35">
      <c r="J107" s="9"/>
      <c r="K107" s="5"/>
      <c r="L107" s="5"/>
      <c r="M107" s="5"/>
      <c r="AB107" s="137"/>
      <c r="AC107" s="137"/>
    </row>
    <row r="108" spans="10:29" ht="15.5" x14ac:dyDescent="0.35">
      <c r="J108" s="9"/>
      <c r="K108" s="5"/>
      <c r="L108" s="5"/>
      <c r="M108" s="5"/>
      <c r="AB108" s="137"/>
      <c r="AC108" s="137"/>
    </row>
    <row r="109" spans="10:29" ht="15.5" x14ac:dyDescent="0.35">
      <c r="J109" s="9"/>
      <c r="K109" s="5"/>
      <c r="L109" s="5"/>
      <c r="M109" s="5"/>
      <c r="AB109" s="137"/>
      <c r="AC109" s="137"/>
    </row>
    <row r="110" spans="10:29" ht="15.5" x14ac:dyDescent="0.35">
      <c r="J110" s="9"/>
      <c r="K110" s="5"/>
      <c r="L110" s="5"/>
      <c r="M110" s="5"/>
      <c r="AB110" s="137"/>
      <c r="AC110" s="137"/>
    </row>
    <row r="111" spans="10:29" ht="15.5" x14ac:dyDescent="0.35">
      <c r="J111" s="9"/>
      <c r="K111" s="5"/>
      <c r="L111" s="5"/>
      <c r="M111" s="5"/>
      <c r="AB111" s="137"/>
      <c r="AC111" s="137"/>
    </row>
    <row r="112" spans="10:29" ht="15.5" x14ac:dyDescent="0.35">
      <c r="J112" s="9"/>
      <c r="K112" s="5"/>
      <c r="L112" s="5"/>
      <c r="M112" s="5"/>
      <c r="AB112" s="137"/>
      <c r="AC112" s="137"/>
    </row>
    <row r="113" spans="10:29" ht="15.5" x14ac:dyDescent="0.35">
      <c r="J113" s="9"/>
      <c r="K113" s="5"/>
      <c r="L113" s="5"/>
      <c r="M113" s="5"/>
      <c r="AB113" s="137"/>
      <c r="AC113" s="137"/>
    </row>
    <row r="114" spans="10:29" ht="15.5" x14ac:dyDescent="0.35">
      <c r="J114" s="9"/>
      <c r="K114" s="5"/>
      <c r="L114" s="5"/>
      <c r="M114" s="5"/>
      <c r="AB114" s="137"/>
      <c r="AC114" s="137"/>
    </row>
    <row r="115" spans="10:29" ht="15.5" x14ac:dyDescent="0.35">
      <c r="J115" s="9"/>
      <c r="K115" s="5"/>
      <c r="L115" s="5"/>
      <c r="M115" s="5"/>
      <c r="AB115" s="137"/>
      <c r="AC115" s="137"/>
    </row>
    <row r="116" spans="10:29" ht="15.5" x14ac:dyDescent="0.35">
      <c r="J116" s="9"/>
      <c r="K116" s="5"/>
      <c r="L116" s="5"/>
      <c r="M116" s="5"/>
      <c r="AB116" s="137"/>
      <c r="AC116" s="137"/>
    </row>
    <row r="117" spans="10:29" ht="15.5" x14ac:dyDescent="0.35">
      <c r="J117" s="9"/>
      <c r="K117" s="5"/>
      <c r="L117" s="5"/>
      <c r="M117" s="5"/>
      <c r="AB117" s="137"/>
      <c r="AC117" s="137"/>
    </row>
    <row r="118" spans="10:29" ht="15.5" x14ac:dyDescent="0.35">
      <c r="J118" s="9"/>
      <c r="K118" s="5"/>
      <c r="L118" s="5"/>
      <c r="M118" s="5"/>
      <c r="AB118" s="137"/>
      <c r="AC118" s="137"/>
    </row>
    <row r="119" spans="10:29" ht="15.5" x14ac:dyDescent="0.35">
      <c r="J119" s="9"/>
      <c r="K119" s="5"/>
      <c r="L119" s="5"/>
      <c r="M119" s="5"/>
      <c r="AB119" s="137"/>
      <c r="AC119" s="137"/>
    </row>
    <row r="120" spans="10:29" ht="15.5" x14ac:dyDescent="0.35">
      <c r="J120" s="9"/>
      <c r="K120" s="5"/>
      <c r="L120" s="5"/>
      <c r="M120" s="5"/>
      <c r="AB120" s="137"/>
      <c r="AC120" s="137"/>
    </row>
    <row r="121" spans="10:29" ht="15.5" x14ac:dyDescent="0.35">
      <c r="J121" s="9"/>
      <c r="K121" s="5"/>
      <c r="L121" s="5"/>
      <c r="M121" s="5"/>
      <c r="AB121" s="137"/>
      <c r="AC121" s="137"/>
    </row>
    <row r="122" spans="10:29" ht="15.5" x14ac:dyDescent="0.35">
      <c r="J122" s="9"/>
      <c r="K122" s="5"/>
      <c r="L122" s="5"/>
      <c r="M122" s="5"/>
      <c r="AB122" s="137"/>
      <c r="AC122" s="137"/>
    </row>
    <row r="123" spans="10:29" ht="15.5" x14ac:dyDescent="0.35">
      <c r="J123" s="9"/>
      <c r="K123" s="5"/>
      <c r="L123" s="5"/>
      <c r="M123" s="5"/>
      <c r="AB123" s="137"/>
      <c r="AC123" s="137"/>
    </row>
    <row r="124" spans="10:29" ht="15.5" x14ac:dyDescent="0.35">
      <c r="J124" s="9"/>
      <c r="K124" s="5"/>
      <c r="L124" s="5"/>
      <c r="M124" s="5"/>
      <c r="AB124" s="137"/>
      <c r="AC124" s="137"/>
    </row>
    <row r="125" spans="10:29" ht="15.5" x14ac:dyDescent="0.35">
      <c r="J125" s="9"/>
      <c r="K125" s="5"/>
      <c r="L125" s="5"/>
      <c r="M125" s="5"/>
      <c r="AB125" s="137"/>
      <c r="AC125" s="137"/>
    </row>
    <row r="126" spans="10:29" ht="15.5" x14ac:dyDescent="0.35">
      <c r="J126" s="9"/>
      <c r="K126" s="5"/>
      <c r="L126" s="5"/>
      <c r="M126" s="5"/>
      <c r="AB126" s="137"/>
      <c r="AC126" s="137"/>
    </row>
    <row r="127" spans="10:29" ht="15.5" x14ac:dyDescent="0.35">
      <c r="J127" s="9"/>
      <c r="K127" s="5"/>
      <c r="L127" s="5"/>
      <c r="M127" s="5"/>
      <c r="AB127" s="137"/>
      <c r="AC127" s="137"/>
    </row>
    <row r="128" spans="10:29" ht="15.5" x14ac:dyDescent="0.35">
      <c r="J128" s="9"/>
      <c r="K128" s="5"/>
      <c r="L128" s="5"/>
      <c r="M128" s="5"/>
      <c r="AB128" s="137"/>
      <c r="AC128" s="137"/>
    </row>
    <row r="129" spans="10:29" ht="15.5" x14ac:dyDescent="0.35">
      <c r="J129" s="9"/>
      <c r="K129" s="5"/>
      <c r="L129" s="5"/>
      <c r="M129" s="5"/>
      <c r="AB129" s="137"/>
      <c r="AC129" s="137"/>
    </row>
    <row r="130" spans="10:29" ht="15.5" x14ac:dyDescent="0.35">
      <c r="J130" s="9"/>
      <c r="K130" s="5"/>
      <c r="L130" s="5"/>
      <c r="M130" s="5"/>
      <c r="AB130" s="137"/>
      <c r="AC130" s="137"/>
    </row>
    <row r="131" spans="10:29" ht="15.5" x14ac:dyDescent="0.35">
      <c r="J131" s="9"/>
      <c r="K131" s="5"/>
      <c r="L131" s="5"/>
      <c r="M131" s="5"/>
      <c r="AB131" s="137"/>
      <c r="AC131" s="137"/>
    </row>
    <row r="132" spans="10:29" ht="15.5" x14ac:dyDescent="0.35">
      <c r="J132" s="9"/>
      <c r="K132" s="5"/>
      <c r="L132" s="5"/>
      <c r="M132" s="5"/>
      <c r="AB132" s="137"/>
      <c r="AC132" s="137"/>
    </row>
    <row r="133" spans="10:29" ht="15.5" x14ac:dyDescent="0.35">
      <c r="J133" s="9"/>
      <c r="K133" s="5"/>
      <c r="L133" s="5"/>
      <c r="M133" s="5"/>
      <c r="AB133" s="137"/>
      <c r="AC133" s="137"/>
    </row>
    <row r="134" spans="10:29" ht="15.5" x14ac:dyDescent="0.35">
      <c r="J134" s="9"/>
      <c r="K134" s="5"/>
      <c r="L134" s="5"/>
      <c r="M134" s="5"/>
      <c r="AB134" s="137"/>
      <c r="AC134" s="137"/>
    </row>
    <row r="135" spans="10:29" ht="15.5" x14ac:dyDescent="0.35">
      <c r="J135" s="9"/>
      <c r="K135" s="5"/>
      <c r="L135" s="5"/>
      <c r="M135" s="5"/>
      <c r="AB135" s="137"/>
      <c r="AC135" s="137"/>
    </row>
    <row r="136" spans="10:29" ht="15.5" x14ac:dyDescent="0.35">
      <c r="J136" s="9"/>
      <c r="K136" s="5"/>
      <c r="L136" s="5"/>
      <c r="M136" s="5"/>
      <c r="AB136" s="137"/>
      <c r="AC136" s="137"/>
    </row>
    <row r="137" spans="10:29" ht="15.5" x14ac:dyDescent="0.35">
      <c r="J137" s="9"/>
      <c r="K137" s="5"/>
      <c r="L137" s="5"/>
      <c r="M137" s="5"/>
      <c r="AB137" s="137"/>
      <c r="AC137" s="137"/>
    </row>
    <row r="138" spans="10:29" ht="15.5" x14ac:dyDescent="0.35">
      <c r="J138" s="9"/>
      <c r="K138" s="5"/>
      <c r="L138" s="5"/>
      <c r="M138" s="5"/>
      <c r="AB138" s="137"/>
      <c r="AC138" s="137"/>
    </row>
    <row r="139" spans="10:29" ht="15.5" x14ac:dyDescent="0.35">
      <c r="J139" s="9"/>
      <c r="K139" s="5"/>
      <c r="L139" s="5"/>
      <c r="M139" s="5"/>
      <c r="AB139" s="137"/>
      <c r="AC139" s="137"/>
    </row>
    <row r="140" spans="10:29" ht="15.5" x14ac:dyDescent="0.35">
      <c r="J140" s="9"/>
      <c r="K140" s="5"/>
      <c r="L140" s="5"/>
      <c r="M140" s="5"/>
      <c r="AB140" s="137"/>
      <c r="AC140" s="137"/>
    </row>
    <row r="141" spans="10:29" ht="15.5" x14ac:dyDescent="0.35">
      <c r="J141" s="9"/>
      <c r="K141" s="5"/>
      <c r="L141" s="5"/>
      <c r="M141" s="5"/>
      <c r="AB141" s="137"/>
      <c r="AC141" s="137"/>
    </row>
    <row r="142" spans="10:29" ht="15.5" x14ac:dyDescent="0.35">
      <c r="J142" s="9"/>
      <c r="K142" s="5"/>
      <c r="L142" s="5"/>
      <c r="M142" s="5"/>
      <c r="AB142" s="137"/>
      <c r="AC142" s="137"/>
    </row>
    <row r="143" spans="10:29" ht="15.5" x14ac:dyDescent="0.35">
      <c r="J143" s="9"/>
      <c r="K143" s="5"/>
      <c r="L143" s="5"/>
      <c r="M143" s="5"/>
      <c r="AB143" s="137"/>
      <c r="AC143" s="137"/>
    </row>
    <row r="144" spans="10:29" ht="15.5" x14ac:dyDescent="0.35">
      <c r="J144" s="9"/>
      <c r="K144" s="5"/>
      <c r="L144" s="5"/>
      <c r="M144" s="5"/>
      <c r="AB144" s="137"/>
      <c r="AC144" s="137"/>
    </row>
    <row r="145" spans="10:29" ht="15.5" x14ac:dyDescent="0.35">
      <c r="J145" s="9"/>
      <c r="K145" s="5"/>
      <c r="L145" s="5"/>
      <c r="M145" s="5"/>
      <c r="AB145" s="137"/>
      <c r="AC145" s="137"/>
    </row>
    <row r="146" spans="10:29" ht="15.5" x14ac:dyDescent="0.35">
      <c r="J146" s="9"/>
      <c r="K146" s="5"/>
      <c r="L146" s="5"/>
      <c r="M146" s="5"/>
      <c r="AB146" s="137"/>
      <c r="AC146" s="137"/>
    </row>
    <row r="147" spans="10:29" ht="15.5" x14ac:dyDescent="0.35">
      <c r="J147" s="9"/>
      <c r="K147" s="5"/>
      <c r="L147" s="5"/>
      <c r="M147" s="5"/>
      <c r="AB147" s="137"/>
      <c r="AC147" s="137"/>
    </row>
    <row r="148" spans="10:29" ht="15.5" x14ac:dyDescent="0.35">
      <c r="J148" s="9"/>
      <c r="K148" s="5"/>
      <c r="L148" s="5"/>
      <c r="M148" s="5"/>
      <c r="AB148" s="137"/>
      <c r="AC148" s="137"/>
    </row>
    <row r="149" spans="10:29" ht="15.5" x14ac:dyDescent="0.35">
      <c r="J149" s="9"/>
      <c r="K149" s="5"/>
      <c r="L149" s="5"/>
      <c r="M149" s="5"/>
      <c r="AB149" s="137"/>
      <c r="AC149" s="137"/>
    </row>
    <row r="150" spans="10:29" ht="15.5" x14ac:dyDescent="0.35">
      <c r="J150" s="9"/>
      <c r="K150" s="5"/>
      <c r="L150" s="5"/>
      <c r="M150" s="5"/>
      <c r="AB150" s="137"/>
      <c r="AC150" s="137"/>
    </row>
    <row r="151" spans="10:29" ht="15.5" x14ac:dyDescent="0.35">
      <c r="J151" s="9"/>
      <c r="K151" s="5"/>
      <c r="L151" s="5"/>
      <c r="M151" s="5"/>
      <c r="AB151" s="137"/>
      <c r="AC151" s="137"/>
    </row>
    <row r="152" spans="10:29" ht="15.5" x14ac:dyDescent="0.35">
      <c r="J152" s="9"/>
      <c r="K152" s="5"/>
      <c r="L152" s="5"/>
      <c r="M152" s="5"/>
      <c r="AB152" s="137"/>
      <c r="AC152" s="137"/>
    </row>
    <row r="153" spans="10:29" ht="15.5" x14ac:dyDescent="0.35">
      <c r="J153" s="9"/>
      <c r="K153" s="5"/>
      <c r="L153" s="5"/>
      <c r="M153" s="5"/>
      <c r="AB153" s="137"/>
      <c r="AC153" s="137"/>
    </row>
    <row r="154" spans="10:29" ht="15.5" x14ac:dyDescent="0.35">
      <c r="J154" s="9"/>
      <c r="K154" s="5"/>
      <c r="L154" s="5"/>
      <c r="M154" s="5"/>
      <c r="AB154" s="137"/>
      <c r="AC154" s="137"/>
    </row>
    <row r="155" spans="10:29" ht="15.5" x14ac:dyDescent="0.35">
      <c r="J155" s="9"/>
      <c r="K155" s="5"/>
      <c r="L155" s="5"/>
      <c r="M155" s="5"/>
      <c r="AB155" s="137"/>
      <c r="AC155" s="137"/>
    </row>
    <row r="156" spans="10:29" ht="15.5" x14ac:dyDescent="0.35">
      <c r="J156" s="9"/>
      <c r="K156" s="5"/>
      <c r="L156" s="5"/>
      <c r="M156" s="5"/>
      <c r="AB156" s="137"/>
      <c r="AC156" s="137"/>
    </row>
    <row r="157" spans="10:29" ht="15.5" x14ac:dyDescent="0.35">
      <c r="J157" s="9"/>
      <c r="K157" s="5"/>
      <c r="L157" s="5"/>
      <c r="M157" s="5"/>
      <c r="AB157" s="137"/>
      <c r="AC157" s="137"/>
    </row>
    <row r="158" spans="10:29" ht="15.5" x14ac:dyDescent="0.35">
      <c r="J158" s="9"/>
      <c r="K158" s="5"/>
      <c r="L158" s="5"/>
      <c r="M158" s="5"/>
      <c r="AB158" s="137"/>
      <c r="AC158" s="137"/>
    </row>
    <row r="159" spans="10:29" ht="15.5" x14ac:dyDescent="0.35">
      <c r="J159" s="9"/>
      <c r="K159" s="5"/>
      <c r="L159" s="5"/>
      <c r="M159" s="5"/>
      <c r="AB159" s="137"/>
      <c r="AC159" s="137"/>
    </row>
    <row r="160" spans="10:29" ht="15.5" x14ac:dyDescent="0.35">
      <c r="J160" s="9"/>
      <c r="K160" s="5"/>
      <c r="L160" s="5"/>
      <c r="M160" s="5"/>
      <c r="AB160" s="137"/>
      <c r="AC160" s="137"/>
    </row>
    <row r="161" spans="10:29" ht="15.5" x14ac:dyDescent="0.35">
      <c r="J161" s="9"/>
      <c r="K161" s="5"/>
      <c r="L161" s="5"/>
      <c r="M161" s="5"/>
      <c r="AB161" s="137"/>
      <c r="AC161" s="137"/>
    </row>
    <row r="162" spans="10:29" ht="15.5" x14ac:dyDescent="0.35">
      <c r="J162" s="9"/>
      <c r="K162" s="5"/>
      <c r="L162" s="5"/>
      <c r="M162" s="5"/>
      <c r="AB162" s="137"/>
      <c r="AC162" s="137"/>
    </row>
    <row r="163" spans="10:29" ht="15.5" x14ac:dyDescent="0.35">
      <c r="J163" s="9"/>
      <c r="K163" s="5"/>
      <c r="L163" s="5"/>
      <c r="M163" s="5"/>
      <c r="AB163" s="137"/>
      <c r="AC163" s="137"/>
    </row>
    <row r="164" spans="10:29" ht="15.5" x14ac:dyDescent="0.35">
      <c r="J164" s="9"/>
      <c r="K164" s="5"/>
      <c r="L164" s="5"/>
      <c r="M164" s="5"/>
      <c r="AB164" s="137"/>
      <c r="AC164" s="137"/>
    </row>
    <row r="165" spans="10:29" ht="15.5" x14ac:dyDescent="0.35">
      <c r="J165" s="9"/>
      <c r="K165" s="5"/>
      <c r="L165" s="5"/>
      <c r="M165" s="5"/>
      <c r="AB165" s="137"/>
      <c r="AC165" s="137"/>
    </row>
    <row r="166" spans="10:29" ht="15.5" x14ac:dyDescent="0.35">
      <c r="J166" s="9"/>
      <c r="K166" s="5"/>
      <c r="L166" s="5"/>
      <c r="M166" s="5"/>
      <c r="AB166" s="137"/>
      <c r="AC166" s="137"/>
    </row>
    <row r="167" spans="10:29" ht="15.5" x14ac:dyDescent="0.35">
      <c r="J167" s="9"/>
      <c r="K167" s="5"/>
      <c r="L167" s="5"/>
      <c r="M167" s="5"/>
      <c r="AB167" s="137"/>
      <c r="AC167" s="137"/>
    </row>
    <row r="168" spans="10:29" ht="15.5" x14ac:dyDescent="0.35">
      <c r="J168" s="9"/>
      <c r="K168" s="5"/>
      <c r="L168" s="5"/>
      <c r="M168" s="5"/>
      <c r="AB168" s="137"/>
      <c r="AC168" s="137"/>
    </row>
    <row r="169" spans="10:29" ht="15.5" x14ac:dyDescent="0.35">
      <c r="J169" s="9"/>
      <c r="K169" s="5"/>
      <c r="L169" s="5"/>
      <c r="M169" s="5"/>
      <c r="AB169" s="137"/>
      <c r="AC169" s="137"/>
    </row>
    <row r="170" spans="10:29" ht="15.5" x14ac:dyDescent="0.35">
      <c r="J170" s="9"/>
      <c r="K170" s="5"/>
      <c r="L170" s="5"/>
      <c r="M170" s="5"/>
      <c r="AB170" s="137"/>
      <c r="AC170" s="137"/>
    </row>
    <row r="171" spans="10:29" ht="15.5" x14ac:dyDescent="0.35">
      <c r="J171" s="9"/>
      <c r="K171" s="5"/>
      <c r="L171" s="5"/>
      <c r="M171" s="5"/>
      <c r="AB171" s="137"/>
      <c r="AC171" s="137"/>
    </row>
    <row r="172" spans="10:29" ht="15.5" x14ac:dyDescent="0.35">
      <c r="J172" s="9"/>
      <c r="K172" s="5"/>
      <c r="L172" s="5"/>
      <c r="M172" s="5"/>
      <c r="AB172" s="137"/>
      <c r="AC172" s="137"/>
    </row>
    <row r="173" spans="10:29" ht="15.5" x14ac:dyDescent="0.35">
      <c r="J173" s="9"/>
      <c r="K173" s="5"/>
      <c r="L173" s="5"/>
      <c r="M173" s="5"/>
      <c r="AB173" s="137"/>
      <c r="AC173" s="137"/>
    </row>
    <row r="174" spans="10:29" ht="15.5" x14ac:dyDescent="0.35">
      <c r="J174" s="9"/>
      <c r="K174" s="5"/>
      <c r="L174" s="5"/>
      <c r="M174" s="5"/>
      <c r="AB174" s="137"/>
      <c r="AC174" s="137"/>
    </row>
    <row r="175" spans="10:29" ht="15.5" x14ac:dyDescent="0.35">
      <c r="J175" s="9"/>
      <c r="K175" s="5"/>
      <c r="L175" s="5"/>
      <c r="M175" s="5"/>
      <c r="AB175" s="137"/>
      <c r="AC175" s="137"/>
    </row>
    <row r="176" spans="10:29" ht="15.5" x14ac:dyDescent="0.35">
      <c r="J176" s="9"/>
      <c r="K176" s="5"/>
      <c r="L176" s="5"/>
      <c r="M176" s="5"/>
      <c r="AB176" s="137"/>
      <c r="AC176" s="137"/>
    </row>
    <row r="177" spans="10:29" ht="15.5" x14ac:dyDescent="0.35">
      <c r="J177" s="9"/>
      <c r="K177" s="5"/>
      <c r="L177" s="5"/>
      <c r="M177" s="5"/>
      <c r="AB177" s="137"/>
      <c r="AC177" s="137"/>
    </row>
    <row r="178" spans="10:29" ht="15.5" x14ac:dyDescent="0.35">
      <c r="J178" s="9"/>
      <c r="K178" s="5"/>
      <c r="L178" s="5"/>
      <c r="M178" s="5"/>
      <c r="AB178" s="137"/>
      <c r="AC178" s="137"/>
    </row>
    <row r="179" spans="10:29" ht="15.5" x14ac:dyDescent="0.35">
      <c r="J179" s="9"/>
      <c r="K179" s="5"/>
      <c r="L179" s="5"/>
      <c r="M179" s="5"/>
      <c r="AB179" s="137"/>
      <c r="AC179" s="137"/>
    </row>
    <row r="180" spans="10:29" ht="15.5" x14ac:dyDescent="0.35">
      <c r="J180" s="9"/>
      <c r="K180" s="5"/>
      <c r="L180" s="5"/>
      <c r="M180" s="5"/>
      <c r="AB180" s="137"/>
      <c r="AC180" s="137"/>
    </row>
    <row r="181" spans="10:29" ht="15.5" x14ac:dyDescent="0.35">
      <c r="J181" s="9"/>
      <c r="K181" s="5"/>
      <c r="L181" s="5"/>
      <c r="M181" s="5"/>
      <c r="AB181" s="137"/>
      <c r="AC181" s="137"/>
    </row>
    <row r="182" spans="10:29" ht="15.5" x14ac:dyDescent="0.35">
      <c r="J182" s="9"/>
      <c r="K182" s="5"/>
      <c r="L182" s="5"/>
      <c r="M182" s="5"/>
      <c r="AB182" s="137"/>
      <c r="AC182" s="137"/>
    </row>
    <row r="183" spans="10:29" ht="15.5" x14ac:dyDescent="0.35">
      <c r="J183" s="9"/>
      <c r="K183" s="5"/>
      <c r="L183" s="5"/>
      <c r="M183" s="5"/>
      <c r="AB183" s="137"/>
      <c r="AC183" s="137"/>
    </row>
    <row r="184" spans="10:29" ht="15.5" x14ac:dyDescent="0.35">
      <c r="J184" s="9"/>
      <c r="K184" s="5"/>
      <c r="L184" s="5"/>
      <c r="M184" s="5"/>
      <c r="AB184" s="137"/>
      <c r="AC184" s="137"/>
    </row>
    <row r="185" spans="10:29" ht="15.5" x14ac:dyDescent="0.35">
      <c r="J185" s="9"/>
      <c r="K185" s="5"/>
      <c r="L185" s="5"/>
      <c r="M185" s="5"/>
      <c r="AB185" s="137"/>
      <c r="AC185" s="137"/>
    </row>
    <row r="186" spans="10:29" ht="15.5" x14ac:dyDescent="0.35">
      <c r="J186" s="9"/>
      <c r="K186" s="5"/>
      <c r="L186" s="5"/>
      <c r="M186" s="5"/>
      <c r="AB186" s="137"/>
      <c r="AC186" s="137"/>
    </row>
    <row r="187" spans="10:29" ht="15.5" x14ac:dyDescent="0.35">
      <c r="J187" s="9"/>
      <c r="K187" s="5"/>
      <c r="L187" s="5"/>
      <c r="M187" s="5"/>
      <c r="AB187" s="137"/>
      <c r="AC187" s="137"/>
    </row>
    <row r="188" spans="10:29" ht="15.5" x14ac:dyDescent="0.35">
      <c r="J188" s="9"/>
      <c r="K188" s="5"/>
      <c r="L188" s="5"/>
      <c r="M188" s="5"/>
      <c r="AB188" s="137"/>
      <c r="AC188" s="137"/>
    </row>
    <row r="189" spans="10:29" ht="15.5" x14ac:dyDescent="0.35">
      <c r="J189" s="9"/>
      <c r="K189" s="5"/>
      <c r="L189" s="5"/>
      <c r="M189" s="5"/>
      <c r="AB189" s="137"/>
      <c r="AC189" s="137"/>
    </row>
    <row r="190" spans="10:29" ht="15.5" x14ac:dyDescent="0.35">
      <c r="J190" s="9"/>
      <c r="K190" s="5"/>
      <c r="L190" s="5"/>
      <c r="M190" s="5"/>
      <c r="AB190" s="137"/>
      <c r="AC190" s="137"/>
    </row>
    <row r="191" spans="10:29" ht="15.5" x14ac:dyDescent="0.35">
      <c r="J191" s="9"/>
      <c r="K191" s="5"/>
      <c r="L191" s="5"/>
      <c r="M191" s="5"/>
      <c r="AB191" s="137"/>
      <c r="AC191" s="137"/>
    </row>
    <row r="192" spans="10:29" ht="15.5" x14ac:dyDescent="0.35">
      <c r="J192" s="9"/>
      <c r="K192" s="5"/>
      <c r="L192" s="5"/>
      <c r="M192" s="5"/>
      <c r="AB192" s="137"/>
      <c r="AC192" s="137"/>
    </row>
    <row r="193" spans="10:29" ht="15.5" x14ac:dyDescent="0.35">
      <c r="J193" s="9"/>
      <c r="K193" s="5"/>
      <c r="L193" s="5"/>
      <c r="M193" s="5"/>
      <c r="AB193" s="137"/>
      <c r="AC193" s="137"/>
    </row>
    <row r="194" spans="10:29" ht="15.5" x14ac:dyDescent="0.35">
      <c r="J194" s="9"/>
      <c r="K194" s="5"/>
      <c r="L194" s="5"/>
      <c r="M194" s="5"/>
      <c r="AB194" s="137"/>
      <c r="AC194" s="137"/>
    </row>
    <row r="195" spans="10:29" ht="15.5" x14ac:dyDescent="0.35">
      <c r="J195" s="9"/>
      <c r="K195" s="5"/>
      <c r="L195" s="5"/>
      <c r="M195" s="5"/>
      <c r="AB195" s="137"/>
      <c r="AC195" s="137"/>
    </row>
    <row r="196" spans="10:29" ht="15.5" x14ac:dyDescent="0.35">
      <c r="J196" s="9"/>
      <c r="K196" s="5"/>
      <c r="L196" s="5"/>
      <c r="M196" s="5"/>
      <c r="AB196" s="137"/>
      <c r="AC196" s="137"/>
    </row>
    <row r="197" spans="10:29" ht="15.5" x14ac:dyDescent="0.35">
      <c r="J197" s="9"/>
      <c r="K197" s="5"/>
      <c r="L197" s="5"/>
      <c r="M197" s="5"/>
      <c r="AB197" s="137"/>
      <c r="AC197" s="137"/>
    </row>
    <row r="198" spans="10:29" ht="15.5" x14ac:dyDescent="0.35">
      <c r="J198" s="9"/>
      <c r="K198" s="5"/>
      <c r="L198" s="5"/>
      <c r="M198" s="5"/>
      <c r="AB198" s="137"/>
      <c r="AC198" s="137"/>
    </row>
    <row r="199" spans="10:29" ht="15.5" x14ac:dyDescent="0.35">
      <c r="J199" s="9"/>
      <c r="K199" s="5"/>
      <c r="L199" s="5"/>
      <c r="M199" s="5"/>
      <c r="AB199" s="137"/>
      <c r="AC199" s="137"/>
    </row>
    <row r="200" spans="10:29" ht="15.5" x14ac:dyDescent="0.35">
      <c r="J200" s="9"/>
      <c r="K200" s="5"/>
      <c r="L200" s="5"/>
      <c r="M200" s="5"/>
      <c r="AB200" s="137"/>
      <c r="AC200" s="137"/>
    </row>
    <row r="201" spans="10:29" ht="15.5" x14ac:dyDescent="0.35">
      <c r="J201" s="9"/>
      <c r="K201" s="5"/>
      <c r="L201" s="5"/>
      <c r="M201" s="5"/>
      <c r="AB201" s="137"/>
      <c r="AC201" s="137"/>
    </row>
    <row r="202" spans="10:29" ht="15.5" x14ac:dyDescent="0.35">
      <c r="J202" s="9"/>
      <c r="K202" s="5"/>
      <c r="L202" s="5"/>
      <c r="M202" s="5"/>
      <c r="AB202" s="137"/>
      <c r="AC202" s="137"/>
    </row>
    <row r="203" spans="10:29" ht="15.5" x14ac:dyDescent="0.35">
      <c r="J203" s="9"/>
      <c r="K203" s="5"/>
      <c r="L203" s="5"/>
      <c r="M203" s="5"/>
      <c r="AB203" s="137"/>
      <c r="AC203" s="137"/>
    </row>
    <row r="204" spans="10:29" ht="15.5" x14ac:dyDescent="0.35">
      <c r="J204" s="9"/>
      <c r="K204" s="5"/>
      <c r="L204" s="5"/>
      <c r="M204" s="5"/>
      <c r="AB204" s="137"/>
      <c r="AC204" s="137"/>
    </row>
    <row r="205" spans="10:29" ht="15.5" x14ac:dyDescent="0.35">
      <c r="J205" s="9"/>
      <c r="K205" s="5"/>
      <c r="L205" s="5"/>
      <c r="M205" s="5"/>
      <c r="AB205" s="137"/>
      <c r="AC205" s="137"/>
    </row>
    <row r="206" spans="10:29" ht="15.5" x14ac:dyDescent="0.35">
      <c r="J206" s="9"/>
      <c r="K206" s="5"/>
      <c r="L206" s="5"/>
      <c r="M206" s="5"/>
      <c r="AB206" s="137"/>
      <c r="AC206" s="137"/>
    </row>
    <row r="207" spans="10:29" ht="15.5" x14ac:dyDescent="0.35">
      <c r="J207" s="9"/>
      <c r="K207" s="5"/>
      <c r="L207" s="5"/>
      <c r="M207" s="5"/>
      <c r="AB207" s="137"/>
      <c r="AC207" s="137"/>
    </row>
    <row r="208" spans="10:29" ht="15.5" x14ac:dyDescent="0.35">
      <c r="J208" s="9"/>
      <c r="K208" s="5"/>
      <c r="L208" s="5"/>
      <c r="M208" s="5"/>
      <c r="AB208" s="137"/>
      <c r="AC208" s="137"/>
    </row>
    <row r="209" spans="10:29" ht="15.5" x14ac:dyDescent="0.35">
      <c r="J209" s="9"/>
      <c r="K209" s="5"/>
      <c r="L209" s="5"/>
      <c r="M209" s="5"/>
      <c r="AB209" s="137"/>
      <c r="AC209" s="137"/>
    </row>
    <row r="210" spans="10:29" ht="15.5" x14ac:dyDescent="0.35">
      <c r="J210" s="9"/>
      <c r="K210" s="5"/>
      <c r="L210" s="5"/>
      <c r="M210" s="5"/>
      <c r="AB210" s="137"/>
      <c r="AC210" s="137"/>
    </row>
    <row r="211" spans="10:29" ht="15.5" x14ac:dyDescent="0.35">
      <c r="J211" s="9"/>
      <c r="K211" s="5"/>
      <c r="L211" s="5"/>
      <c r="M211" s="5"/>
      <c r="AB211" s="137"/>
      <c r="AC211" s="137"/>
    </row>
    <row r="212" spans="10:29" ht="15.5" x14ac:dyDescent="0.35">
      <c r="J212" s="9"/>
      <c r="K212" s="5"/>
      <c r="L212" s="5"/>
      <c r="M212" s="5"/>
      <c r="AB212" s="137"/>
      <c r="AC212" s="137"/>
    </row>
    <row r="213" spans="10:29" ht="15.5" x14ac:dyDescent="0.35">
      <c r="J213" s="9"/>
      <c r="K213" s="5"/>
      <c r="L213" s="5"/>
      <c r="M213" s="5"/>
      <c r="AB213" s="137"/>
      <c r="AC213" s="137"/>
    </row>
    <row r="214" spans="10:29" ht="15.5" x14ac:dyDescent="0.35">
      <c r="J214" s="9"/>
      <c r="K214" s="5"/>
      <c r="L214" s="5"/>
      <c r="M214" s="5"/>
      <c r="AB214" s="137"/>
      <c r="AC214" s="137"/>
    </row>
    <row r="215" spans="10:29" ht="15.5" x14ac:dyDescent="0.35">
      <c r="J215" s="9"/>
      <c r="K215" s="5"/>
      <c r="L215" s="5"/>
      <c r="M215" s="5"/>
      <c r="AB215" s="137"/>
      <c r="AC215" s="137"/>
    </row>
    <row r="216" spans="10:29" ht="15.5" x14ac:dyDescent="0.35">
      <c r="J216" s="9"/>
      <c r="K216" s="5"/>
      <c r="L216" s="5"/>
      <c r="M216" s="5"/>
      <c r="AB216" s="137"/>
      <c r="AC216" s="137"/>
    </row>
    <row r="217" spans="10:29" ht="15.5" x14ac:dyDescent="0.35">
      <c r="J217" s="9"/>
      <c r="K217" s="5"/>
      <c r="L217" s="5"/>
      <c r="M217" s="5"/>
      <c r="AB217" s="137"/>
      <c r="AC217" s="137"/>
    </row>
    <row r="218" spans="10:29" ht="15.5" x14ac:dyDescent="0.35">
      <c r="J218" s="9"/>
      <c r="K218" s="5"/>
      <c r="L218" s="5"/>
      <c r="M218" s="5"/>
      <c r="AB218" s="137"/>
      <c r="AC218" s="137"/>
    </row>
    <row r="219" spans="10:29" ht="15.5" x14ac:dyDescent="0.35">
      <c r="J219" s="9"/>
      <c r="K219" s="5"/>
      <c r="L219" s="5"/>
      <c r="M219" s="5"/>
      <c r="AB219" s="137"/>
      <c r="AC219" s="137"/>
    </row>
    <row r="220" spans="10:29" ht="15.5" x14ac:dyDescent="0.35">
      <c r="J220" s="9"/>
      <c r="K220" s="5"/>
      <c r="L220" s="5"/>
      <c r="M220" s="5"/>
      <c r="AB220" s="137"/>
      <c r="AC220" s="137"/>
    </row>
    <row r="221" spans="10:29" ht="15.5" x14ac:dyDescent="0.35">
      <c r="J221" s="9"/>
      <c r="K221" s="5"/>
      <c r="L221" s="5"/>
      <c r="M221" s="5"/>
      <c r="AB221" s="137"/>
      <c r="AC221" s="137"/>
    </row>
    <row r="222" spans="10:29" ht="15.5" x14ac:dyDescent="0.35">
      <c r="J222" s="9"/>
      <c r="K222" s="5"/>
      <c r="L222" s="5"/>
      <c r="M222" s="5"/>
      <c r="AB222" s="137"/>
      <c r="AC222" s="137"/>
    </row>
    <row r="223" spans="10:29" ht="15.5" x14ac:dyDescent="0.35">
      <c r="J223" s="9"/>
      <c r="K223" s="5"/>
      <c r="L223" s="5"/>
      <c r="M223" s="5"/>
      <c r="AB223" s="137"/>
      <c r="AC223" s="137"/>
    </row>
    <row r="224" spans="10:29" ht="15.5" x14ac:dyDescent="0.35">
      <c r="J224" s="9"/>
      <c r="K224" s="5"/>
      <c r="L224" s="5"/>
      <c r="M224" s="5"/>
      <c r="AB224" s="137"/>
      <c r="AC224" s="137"/>
    </row>
    <row r="225" spans="10:29" ht="15.5" x14ac:dyDescent="0.35">
      <c r="J225" s="9"/>
      <c r="K225" s="5"/>
      <c r="L225" s="5"/>
      <c r="M225" s="5"/>
      <c r="AB225" s="137"/>
      <c r="AC225" s="137"/>
    </row>
    <row r="226" spans="10:29" ht="15.5" x14ac:dyDescent="0.35">
      <c r="J226" s="9"/>
      <c r="K226" s="5"/>
      <c r="L226" s="5"/>
      <c r="M226" s="5"/>
      <c r="AB226" s="137"/>
      <c r="AC226" s="137"/>
    </row>
    <row r="227" spans="10:29" ht="15.5" x14ac:dyDescent="0.35">
      <c r="J227" s="9"/>
      <c r="K227" s="5"/>
      <c r="L227" s="5"/>
      <c r="M227" s="5"/>
      <c r="AB227" s="137"/>
      <c r="AC227" s="137"/>
    </row>
    <row r="228" spans="10:29" ht="15.5" x14ac:dyDescent="0.35">
      <c r="J228" s="9"/>
      <c r="K228" s="5"/>
      <c r="L228" s="5"/>
      <c r="M228" s="5"/>
      <c r="AB228" s="137"/>
      <c r="AC228" s="137"/>
    </row>
    <row r="229" spans="10:29" ht="15.5" x14ac:dyDescent="0.35">
      <c r="J229" s="9"/>
      <c r="K229" s="5"/>
      <c r="L229" s="5"/>
      <c r="M229" s="5"/>
      <c r="AB229" s="137"/>
      <c r="AC229" s="137"/>
    </row>
    <row r="230" spans="10:29" ht="15.5" x14ac:dyDescent="0.35">
      <c r="J230" s="9"/>
      <c r="K230" s="5"/>
      <c r="L230" s="5"/>
      <c r="M230" s="5"/>
      <c r="AB230" s="137"/>
      <c r="AC230" s="137"/>
    </row>
    <row r="231" spans="10:29" ht="15.5" x14ac:dyDescent="0.35">
      <c r="J231" s="9"/>
      <c r="K231" s="5"/>
      <c r="L231" s="5"/>
      <c r="M231" s="5"/>
      <c r="AB231" s="137"/>
      <c r="AC231" s="137"/>
    </row>
    <row r="232" spans="10:29" ht="15.5" x14ac:dyDescent="0.35">
      <c r="J232" s="9"/>
      <c r="K232" s="5"/>
      <c r="L232" s="5"/>
      <c r="M232" s="5"/>
      <c r="AB232" s="137"/>
      <c r="AC232" s="137"/>
    </row>
    <row r="233" spans="10:29" ht="15.5" x14ac:dyDescent="0.35">
      <c r="J233" s="9"/>
      <c r="K233" s="5"/>
      <c r="L233" s="5"/>
      <c r="M233" s="5"/>
      <c r="AB233" s="137"/>
      <c r="AC233" s="137"/>
    </row>
    <row r="234" spans="10:29" ht="15.5" x14ac:dyDescent="0.35">
      <c r="J234" s="9"/>
      <c r="K234" s="5"/>
      <c r="L234" s="5"/>
      <c r="M234" s="5"/>
      <c r="AB234" s="137"/>
      <c r="AC234" s="137"/>
    </row>
    <row r="235" spans="10:29" ht="15.5" x14ac:dyDescent="0.35">
      <c r="J235" s="9"/>
      <c r="K235" s="5"/>
      <c r="L235" s="5"/>
      <c r="M235" s="5"/>
      <c r="AB235" s="137"/>
      <c r="AC235" s="137"/>
    </row>
    <row r="236" spans="10:29" ht="15.5" x14ac:dyDescent="0.35">
      <c r="J236" s="9"/>
      <c r="K236" s="5"/>
      <c r="L236" s="5"/>
      <c r="M236" s="5"/>
      <c r="AB236" s="137"/>
      <c r="AC236" s="137"/>
    </row>
    <row r="237" spans="10:29" ht="15.5" x14ac:dyDescent="0.35">
      <c r="J237" s="9"/>
      <c r="K237" s="5"/>
      <c r="L237" s="5"/>
      <c r="M237" s="5"/>
      <c r="AB237" s="137"/>
      <c r="AC237" s="137"/>
    </row>
    <row r="238" spans="10:29" ht="15.5" x14ac:dyDescent="0.35">
      <c r="J238" s="9"/>
      <c r="K238" s="5"/>
      <c r="L238" s="5"/>
      <c r="M238" s="5"/>
      <c r="AB238" s="137"/>
      <c r="AC238" s="137"/>
    </row>
    <row r="239" spans="10:29" ht="15.5" x14ac:dyDescent="0.35">
      <c r="J239" s="9"/>
      <c r="K239" s="5"/>
      <c r="L239" s="5"/>
      <c r="M239" s="5"/>
      <c r="AB239" s="137"/>
      <c r="AC239" s="137"/>
    </row>
    <row r="240" spans="10:29" ht="15.5" x14ac:dyDescent="0.35">
      <c r="J240" s="9"/>
      <c r="K240" s="5"/>
      <c r="L240" s="5"/>
      <c r="M240" s="5"/>
      <c r="AB240" s="137"/>
      <c r="AC240" s="137"/>
    </row>
    <row r="241" spans="10:29" ht="15.5" x14ac:dyDescent="0.35">
      <c r="J241" s="9"/>
      <c r="K241" s="5"/>
      <c r="L241" s="5"/>
      <c r="M241" s="5"/>
      <c r="AB241" s="137"/>
      <c r="AC241" s="137"/>
    </row>
    <row r="242" spans="10:29" ht="15.5" x14ac:dyDescent="0.35">
      <c r="J242" s="9"/>
      <c r="K242" s="5"/>
      <c r="L242" s="5"/>
      <c r="M242" s="5"/>
      <c r="AB242" s="137"/>
      <c r="AC242" s="137"/>
    </row>
    <row r="243" spans="10:29" ht="15.5" x14ac:dyDescent="0.35">
      <c r="J243" s="9"/>
      <c r="K243" s="5"/>
      <c r="L243" s="5"/>
      <c r="M243" s="5"/>
      <c r="AB243" s="137"/>
      <c r="AC243" s="137"/>
    </row>
    <row r="244" spans="10:29" ht="15.5" x14ac:dyDescent="0.35">
      <c r="J244" s="9"/>
      <c r="K244" s="5"/>
      <c r="L244" s="5"/>
      <c r="M244" s="5"/>
      <c r="AB244" s="137"/>
      <c r="AC244" s="137"/>
    </row>
    <row r="245" spans="10:29" ht="15.5" x14ac:dyDescent="0.35">
      <c r="J245" s="9"/>
      <c r="K245" s="5"/>
      <c r="L245" s="5"/>
      <c r="M245" s="5"/>
      <c r="AB245" s="137"/>
      <c r="AC245" s="137"/>
    </row>
    <row r="246" spans="10:29" ht="15.5" x14ac:dyDescent="0.35">
      <c r="J246" s="9"/>
      <c r="K246" s="5"/>
      <c r="L246" s="5"/>
      <c r="M246" s="5"/>
      <c r="AB246" s="137"/>
      <c r="AC246" s="137"/>
    </row>
    <row r="247" spans="10:29" ht="15.5" x14ac:dyDescent="0.35">
      <c r="J247" s="9"/>
      <c r="K247" s="5"/>
      <c r="L247" s="5"/>
      <c r="M247" s="5"/>
      <c r="AB247" s="137"/>
      <c r="AC247" s="137"/>
    </row>
    <row r="248" spans="10:29" ht="15.5" x14ac:dyDescent="0.35">
      <c r="J248" s="9"/>
      <c r="K248" s="5"/>
      <c r="L248" s="5"/>
      <c r="M248" s="5"/>
      <c r="AB248" s="137"/>
      <c r="AC248" s="137"/>
    </row>
    <row r="249" spans="10:29" ht="15.5" x14ac:dyDescent="0.35">
      <c r="J249" s="9"/>
      <c r="K249" s="5"/>
      <c r="L249" s="5"/>
      <c r="M249" s="5"/>
      <c r="AB249" s="137"/>
      <c r="AC249" s="137"/>
    </row>
    <row r="250" spans="10:29" ht="15.5" x14ac:dyDescent="0.35">
      <c r="J250" s="9"/>
      <c r="K250" s="5"/>
      <c r="L250" s="5"/>
      <c r="M250" s="5"/>
      <c r="AB250" s="137"/>
      <c r="AC250" s="137"/>
    </row>
    <row r="251" spans="10:29" ht="15.5" x14ac:dyDescent="0.35">
      <c r="J251" s="9"/>
      <c r="K251" s="5"/>
      <c r="L251" s="5"/>
      <c r="M251" s="5"/>
      <c r="AB251" s="137"/>
      <c r="AC251" s="137"/>
    </row>
    <row r="252" spans="10:29" ht="15.5" x14ac:dyDescent="0.35">
      <c r="J252" s="9"/>
      <c r="K252" s="5"/>
      <c r="L252" s="5"/>
      <c r="M252" s="5"/>
      <c r="AB252" s="137"/>
      <c r="AC252" s="137"/>
    </row>
    <row r="253" spans="10:29" ht="15.5" x14ac:dyDescent="0.35">
      <c r="J253" s="9"/>
      <c r="K253" s="5"/>
      <c r="L253" s="5"/>
      <c r="M253" s="5"/>
      <c r="AB253" s="137"/>
      <c r="AC253" s="137"/>
    </row>
    <row r="254" spans="10:29" ht="15.5" x14ac:dyDescent="0.35">
      <c r="J254" s="9"/>
      <c r="K254" s="5"/>
      <c r="L254" s="5"/>
      <c r="M254" s="5"/>
      <c r="AB254" s="137"/>
      <c r="AC254" s="137"/>
    </row>
    <row r="255" spans="10:29" ht="15.5" x14ac:dyDescent="0.35">
      <c r="J255" s="9"/>
      <c r="K255" s="5"/>
      <c r="L255" s="5"/>
      <c r="M255" s="5"/>
      <c r="AB255" s="137"/>
      <c r="AC255" s="137"/>
    </row>
    <row r="256" spans="10:29" ht="15.5" x14ac:dyDescent="0.35">
      <c r="J256" s="9"/>
      <c r="K256" s="5"/>
      <c r="L256" s="5"/>
      <c r="M256" s="5"/>
      <c r="AB256" s="137"/>
      <c r="AC256" s="137"/>
    </row>
    <row r="257" spans="10:29" ht="15.5" x14ac:dyDescent="0.35">
      <c r="J257" s="9"/>
      <c r="K257" s="5"/>
      <c r="L257" s="5"/>
      <c r="M257" s="5"/>
      <c r="AB257" s="137"/>
      <c r="AC257" s="137"/>
    </row>
    <row r="258" spans="10:29" ht="15.5" x14ac:dyDescent="0.35">
      <c r="J258" s="9"/>
      <c r="K258" s="5"/>
      <c r="L258" s="5"/>
      <c r="M258" s="5"/>
      <c r="AB258" s="137"/>
      <c r="AC258" s="137"/>
    </row>
    <row r="259" spans="10:29" ht="15.5" x14ac:dyDescent="0.35">
      <c r="J259" s="9"/>
      <c r="K259" s="5"/>
      <c r="L259" s="5"/>
      <c r="M259" s="5"/>
      <c r="AB259" s="137"/>
      <c r="AC259" s="137"/>
    </row>
    <row r="260" spans="10:29" ht="15.5" x14ac:dyDescent="0.35">
      <c r="J260" s="9"/>
      <c r="K260" s="5"/>
      <c r="L260" s="5"/>
      <c r="M260" s="5"/>
      <c r="AB260" s="137"/>
      <c r="AC260" s="137"/>
    </row>
    <row r="261" spans="10:29" ht="15.5" x14ac:dyDescent="0.35">
      <c r="J261" s="9"/>
      <c r="K261" s="5"/>
      <c r="L261" s="5"/>
      <c r="M261" s="5"/>
      <c r="AB261" s="137"/>
      <c r="AC261" s="137"/>
    </row>
    <row r="262" spans="10:29" ht="15.5" x14ac:dyDescent="0.35">
      <c r="J262" s="9"/>
      <c r="K262" s="5"/>
      <c r="L262" s="5"/>
      <c r="M262" s="5"/>
      <c r="AB262" s="137"/>
      <c r="AC262" s="137"/>
    </row>
    <row r="263" spans="10:29" ht="15.5" x14ac:dyDescent="0.35">
      <c r="J263" s="9"/>
      <c r="K263" s="5"/>
      <c r="L263" s="5"/>
      <c r="M263" s="5"/>
      <c r="AB263" s="137"/>
      <c r="AC263" s="137"/>
    </row>
    <row r="264" spans="10:29" ht="15.5" x14ac:dyDescent="0.35">
      <c r="J264" s="9"/>
      <c r="K264" s="5"/>
      <c r="L264" s="5"/>
      <c r="M264" s="5"/>
      <c r="AB264" s="137"/>
      <c r="AC264" s="137"/>
    </row>
    <row r="265" spans="10:29" ht="15.5" x14ac:dyDescent="0.35">
      <c r="J265" s="9"/>
      <c r="K265" s="5"/>
      <c r="L265" s="5"/>
      <c r="M265" s="5"/>
      <c r="AB265" s="137"/>
      <c r="AC265" s="137"/>
    </row>
    <row r="266" spans="10:29" ht="15.5" x14ac:dyDescent="0.35">
      <c r="J266" s="9"/>
      <c r="K266" s="5"/>
      <c r="L266" s="5"/>
      <c r="M266" s="5"/>
      <c r="AB266" s="137"/>
      <c r="AC266" s="137"/>
    </row>
    <row r="267" spans="10:29" ht="15.5" x14ac:dyDescent="0.35">
      <c r="J267" s="9"/>
      <c r="K267" s="5"/>
      <c r="L267" s="5"/>
      <c r="M267" s="5"/>
      <c r="AB267" s="137"/>
      <c r="AC267" s="137"/>
    </row>
    <row r="268" spans="10:29" ht="15.5" x14ac:dyDescent="0.35">
      <c r="J268" s="9"/>
      <c r="K268" s="5"/>
      <c r="L268" s="5"/>
      <c r="M268" s="5"/>
      <c r="AB268" s="137"/>
      <c r="AC268" s="137"/>
    </row>
    <row r="269" spans="10:29" ht="15.5" x14ac:dyDescent="0.35">
      <c r="J269" s="9"/>
      <c r="K269" s="5"/>
      <c r="L269" s="5"/>
      <c r="M269" s="5"/>
      <c r="AB269" s="137"/>
      <c r="AC269" s="137"/>
    </row>
    <row r="270" spans="10:29" ht="15.5" x14ac:dyDescent="0.35">
      <c r="J270" s="9"/>
      <c r="K270" s="5"/>
      <c r="L270" s="5"/>
      <c r="M270" s="5"/>
      <c r="AB270" s="137"/>
      <c r="AC270" s="137"/>
    </row>
    <row r="271" spans="10:29" ht="15.5" x14ac:dyDescent="0.35">
      <c r="J271" s="9"/>
      <c r="K271" s="5"/>
      <c r="L271" s="5"/>
      <c r="M271" s="5"/>
      <c r="AB271" s="137"/>
      <c r="AC271" s="137"/>
    </row>
    <row r="272" spans="10:29" ht="15.5" x14ac:dyDescent="0.35">
      <c r="J272" s="9"/>
      <c r="K272" s="5"/>
      <c r="L272" s="5"/>
      <c r="M272" s="5"/>
      <c r="AB272" s="137"/>
      <c r="AC272" s="137"/>
    </row>
    <row r="273" spans="10:29" ht="15.5" x14ac:dyDescent="0.35">
      <c r="J273" s="9"/>
      <c r="K273" s="5"/>
      <c r="L273" s="5"/>
      <c r="M273" s="5"/>
      <c r="AB273" s="137"/>
      <c r="AC273" s="137"/>
    </row>
    <row r="274" spans="10:29" ht="15.5" x14ac:dyDescent="0.35">
      <c r="J274" s="9"/>
      <c r="K274" s="5"/>
      <c r="L274" s="5"/>
      <c r="M274" s="5"/>
      <c r="AB274" s="137"/>
      <c r="AC274" s="137"/>
    </row>
    <row r="275" spans="10:29" ht="15.5" x14ac:dyDescent="0.35">
      <c r="J275" s="9"/>
      <c r="K275" s="5"/>
      <c r="L275" s="5"/>
      <c r="M275" s="5"/>
      <c r="AB275" s="137"/>
      <c r="AC275" s="137"/>
    </row>
    <row r="276" spans="10:29" ht="15.5" x14ac:dyDescent="0.35">
      <c r="J276" s="9"/>
      <c r="K276" s="5"/>
      <c r="L276" s="5"/>
      <c r="M276" s="5"/>
      <c r="AB276" s="137"/>
      <c r="AC276" s="137"/>
    </row>
    <row r="277" spans="10:29" ht="15.5" x14ac:dyDescent="0.35">
      <c r="J277" s="9"/>
      <c r="K277" s="5"/>
      <c r="L277" s="5"/>
      <c r="M277" s="5"/>
      <c r="AB277" s="137"/>
      <c r="AC277" s="137"/>
    </row>
    <row r="278" spans="10:29" ht="15.5" x14ac:dyDescent="0.35">
      <c r="J278" s="9"/>
      <c r="K278" s="5"/>
      <c r="L278" s="5"/>
      <c r="M278" s="5"/>
      <c r="AB278" s="137"/>
      <c r="AC278" s="137"/>
    </row>
    <row r="279" spans="10:29" ht="15.5" x14ac:dyDescent="0.35">
      <c r="J279" s="9"/>
      <c r="K279" s="5"/>
      <c r="L279" s="5"/>
      <c r="M279" s="5"/>
      <c r="AB279" s="137"/>
      <c r="AC279" s="137"/>
    </row>
    <row r="280" spans="10:29" ht="15.5" x14ac:dyDescent="0.35">
      <c r="J280" s="9"/>
      <c r="K280" s="5"/>
      <c r="L280" s="5"/>
      <c r="M280" s="5"/>
      <c r="AB280" s="137"/>
      <c r="AC280" s="137"/>
    </row>
    <row r="281" spans="10:29" ht="15.5" x14ac:dyDescent="0.35">
      <c r="J281" s="9"/>
      <c r="K281" s="5"/>
      <c r="L281" s="5"/>
      <c r="M281" s="5"/>
      <c r="AB281" s="137"/>
      <c r="AC281" s="137"/>
    </row>
    <row r="282" spans="10:29" ht="15.5" x14ac:dyDescent="0.35">
      <c r="J282" s="9"/>
      <c r="K282" s="5"/>
      <c r="L282" s="5"/>
      <c r="M282" s="5"/>
      <c r="AB282" s="137"/>
      <c r="AC282" s="137"/>
    </row>
    <row r="283" spans="10:29" ht="15.5" x14ac:dyDescent="0.35">
      <c r="J283" s="9"/>
      <c r="K283" s="5"/>
      <c r="L283" s="5"/>
      <c r="M283" s="5"/>
      <c r="AB283" s="137"/>
      <c r="AC283" s="137"/>
    </row>
    <row r="284" spans="10:29" ht="15.5" x14ac:dyDescent="0.35">
      <c r="J284" s="9"/>
      <c r="K284" s="5"/>
      <c r="L284" s="5"/>
      <c r="M284" s="5"/>
      <c r="AB284" s="137"/>
      <c r="AC284" s="137"/>
    </row>
    <row r="285" spans="10:29" ht="15.5" x14ac:dyDescent="0.35">
      <c r="J285" s="9"/>
      <c r="K285" s="5"/>
      <c r="L285" s="5"/>
      <c r="M285" s="5"/>
      <c r="AB285" s="137"/>
      <c r="AC285" s="137"/>
    </row>
    <row r="286" spans="10:29" ht="15.5" x14ac:dyDescent="0.35">
      <c r="J286" s="9"/>
      <c r="K286" s="5"/>
      <c r="L286" s="5"/>
      <c r="M286" s="5"/>
      <c r="AB286" s="137"/>
      <c r="AC286" s="137"/>
    </row>
    <row r="287" spans="10:29" ht="15.5" x14ac:dyDescent="0.35">
      <c r="J287" s="9"/>
      <c r="K287" s="5"/>
      <c r="L287" s="5"/>
      <c r="M287" s="5"/>
      <c r="AB287" s="137"/>
      <c r="AC287" s="137"/>
    </row>
    <row r="288" spans="10:29" ht="15.5" x14ac:dyDescent="0.35">
      <c r="J288" s="9"/>
      <c r="K288" s="5"/>
      <c r="L288" s="5"/>
      <c r="M288" s="5"/>
      <c r="AB288" s="137"/>
      <c r="AC288" s="137"/>
    </row>
    <row r="289" spans="10:29" ht="15.5" x14ac:dyDescent="0.35">
      <c r="J289" s="9"/>
      <c r="K289" s="5"/>
      <c r="L289" s="5"/>
      <c r="M289" s="5"/>
      <c r="AB289" s="137"/>
      <c r="AC289" s="137"/>
    </row>
    <row r="290" spans="10:29" ht="15.5" x14ac:dyDescent="0.35">
      <c r="J290" s="9"/>
      <c r="K290" s="5"/>
      <c r="L290" s="5"/>
      <c r="M290" s="5"/>
      <c r="AB290" s="137"/>
      <c r="AC290" s="137"/>
    </row>
    <row r="291" spans="10:29" ht="15.5" x14ac:dyDescent="0.35">
      <c r="J291" s="9"/>
      <c r="K291" s="5"/>
      <c r="L291" s="5"/>
      <c r="M291" s="5"/>
      <c r="AB291" s="137"/>
      <c r="AC291" s="137"/>
    </row>
    <row r="292" spans="10:29" ht="15.5" x14ac:dyDescent="0.35">
      <c r="J292" s="9"/>
      <c r="K292" s="5"/>
      <c r="L292" s="5"/>
      <c r="M292" s="5"/>
      <c r="AB292" s="137"/>
      <c r="AC292" s="137"/>
    </row>
    <row r="293" spans="10:29" ht="15.5" x14ac:dyDescent="0.35">
      <c r="J293" s="9"/>
      <c r="K293" s="5"/>
      <c r="L293" s="5"/>
      <c r="M293" s="5"/>
      <c r="AB293" s="137"/>
      <c r="AC293" s="137"/>
    </row>
    <row r="294" spans="10:29" ht="15.5" x14ac:dyDescent="0.35">
      <c r="J294" s="9"/>
      <c r="K294" s="5"/>
      <c r="L294" s="5"/>
      <c r="M294" s="5"/>
      <c r="AB294" s="137"/>
      <c r="AC294" s="137"/>
    </row>
    <row r="295" spans="10:29" ht="15.5" x14ac:dyDescent="0.35">
      <c r="J295" s="9"/>
      <c r="K295" s="5"/>
      <c r="L295" s="5"/>
      <c r="M295" s="5"/>
      <c r="AB295" s="137"/>
      <c r="AC295" s="137"/>
    </row>
    <row r="296" spans="10:29" ht="15.5" x14ac:dyDescent="0.35">
      <c r="J296" s="9"/>
      <c r="K296" s="5"/>
      <c r="L296" s="5"/>
      <c r="M296" s="5"/>
      <c r="AB296" s="137"/>
      <c r="AC296" s="137"/>
    </row>
    <row r="297" spans="10:29" ht="15.5" x14ac:dyDescent="0.35">
      <c r="J297" s="9"/>
      <c r="K297" s="5"/>
      <c r="L297" s="5"/>
      <c r="M297" s="5"/>
      <c r="AB297" s="137"/>
      <c r="AC297" s="137"/>
    </row>
    <row r="298" spans="10:29" ht="15.5" x14ac:dyDescent="0.35">
      <c r="J298" s="9"/>
      <c r="K298" s="5"/>
      <c r="L298" s="5"/>
      <c r="M298" s="5"/>
      <c r="AB298" s="137"/>
      <c r="AC298" s="137"/>
    </row>
    <row r="299" spans="10:29" ht="15.5" x14ac:dyDescent="0.35">
      <c r="J299" s="9"/>
      <c r="K299" s="5"/>
      <c r="L299" s="5"/>
      <c r="M299" s="5"/>
      <c r="AB299" s="137"/>
      <c r="AC299" s="137"/>
    </row>
    <row r="300" spans="10:29" ht="15.5" x14ac:dyDescent="0.35">
      <c r="J300" s="9"/>
      <c r="K300" s="5"/>
      <c r="L300" s="5"/>
      <c r="M300" s="5"/>
      <c r="AB300" s="137"/>
      <c r="AC300" s="137"/>
    </row>
    <row r="301" spans="10:29" ht="15.5" x14ac:dyDescent="0.35">
      <c r="J301" s="9"/>
      <c r="K301" s="5"/>
      <c r="L301" s="5"/>
      <c r="M301" s="5"/>
      <c r="AB301" s="137"/>
      <c r="AC301" s="137"/>
    </row>
    <row r="302" spans="10:29" ht="15.5" x14ac:dyDescent="0.35">
      <c r="J302" s="9"/>
      <c r="K302" s="5"/>
      <c r="L302" s="5"/>
      <c r="M302" s="5"/>
      <c r="AB302" s="137"/>
      <c r="AC302" s="137"/>
    </row>
    <row r="303" spans="10:29" ht="15.5" x14ac:dyDescent="0.35">
      <c r="J303" s="9"/>
      <c r="K303" s="5"/>
      <c r="L303" s="5"/>
      <c r="M303" s="5"/>
      <c r="AB303" s="137"/>
      <c r="AC303" s="137"/>
    </row>
    <row r="304" spans="10:29" ht="15.5" x14ac:dyDescent="0.35">
      <c r="J304" s="9"/>
      <c r="K304" s="5"/>
      <c r="L304" s="5"/>
      <c r="M304" s="5"/>
      <c r="AB304" s="137"/>
      <c r="AC304" s="137"/>
    </row>
    <row r="305" spans="10:29" ht="15.5" x14ac:dyDescent="0.35">
      <c r="J305" s="9"/>
      <c r="K305" s="5"/>
      <c r="L305" s="5"/>
      <c r="M305" s="5"/>
      <c r="AB305" s="137"/>
      <c r="AC305" s="137"/>
    </row>
    <row r="306" spans="10:29" ht="15.5" x14ac:dyDescent="0.35">
      <c r="J306" s="9"/>
      <c r="K306" s="5"/>
      <c r="L306" s="5"/>
      <c r="M306" s="5"/>
      <c r="AB306" s="137"/>
      <c r="AC306" s="137"/>
    </row>
    <row r="307" spans="10:29" ht="15.5" x14ac:dyDescent="0.35">
      <c r="J307" s="9"/>
      <c r="K307" s="5"/>
      <c r="L307" s="5"/>
      <c r="M307" s="5"/>
      <c r="AB307" s="137"/>
      <c r="AC307" s="137"/>
    </row>
    <row r="308" spans="10:29" ht="15.5" x14ac:dyDescent="0.35">
      <c r="J308" s="9"/>
      <c r="K308" s="5"/>
      <c r="L308" s="5"/>
      <c r="M308" s="5"/>
      <c r="AB308" s="137"/>
      <c r="AC308" s="137"/>
    </row>
    <row r="309" spans="10:29" ht="15.5" x14ac:dyDescent="0.35">
      <c r="J309" s="9"/>
      <c r="K309" s="5"/>
      <c r="L309" s="5"/>
      <c r="M309" s="5"/>
      <c r="AB309" s="137"/>
      <c r="AC309" s="137"/>
    </row>
    <row r="310" spans="10:29" ht="15.5" x14ac:dyDescent="0.35">
      <c r="J310" s="9"/>
      <c r="K310" s="5"/>
      <c r="L310" s="5"/>
      <c r="M310" s="5"/>
      <c r="AB310" s="137"/>
      <c r="AC310" s="137"/>
    </row>
    <row r="311" spans="10:29" ht="15.5" x14ac:dyDescent="0.35">
      <c r="J311" s="9"/>
      <c r="K311" s="5"/>
      <c r="L311" s="5"/>
      <c r="M311" s="5"/>
      <c r="AB311" s="137"/>
      <c r="AC311" s="137"/>
    </row>
    <row r="312" spans="10:29" ht="15.5" x14ac:dyDescent="0.35">
      <c r="J312" s="9"/>
      <c r="K312" s="5"/>
      <c r="L312" s="5"/>
      <c r="M312" s="5"/>
      <c r="AB312" s="137"/>
      <c r="AC312" s="137"/>
    </row>
    <row r="313" spans="10:29" ht="15.5" x14ac:dyDescent="0.35">
      <c r="J313" s="9"/>
      <c r="K313" s="5"/>
      <c r="L313" s="5"/>
      <c r="M313" s="5"/>
      <c r="AB313" s="137"/>
      <c r="AC313" s="137"/>
    </row>
    <row r="314" spans="10:29" ht="15.5" x14ac:dyDescent="0.35">
      <c r="J314" s="9"/>
      <c r="K314" s="5"/>
      <c r="L314" s="5"/>
      <c r="M314" s="5"/>
      <c r="AB314" s="137"/>
      <c r="AC314" s="137"/>
    </row>
    <row r="315" spans="10:29" ht="15.5" x14ac:dyDescent="0.35">
      <c r="J315" s="9"/>
      <c r="K315" s="5"/>
      <c r="L315" s="5"/>
      <c r="M315" s="5"/>
      <c r="AB315" s="137"/>
      <c r="AC315" s="137"/>
    </row>
    <row r="316" spans="10:29" ht="15.5" x14ac:dyDescent="0.35">
      <c r="J316" s="9"/>
      <c r="K316" s="5"/>
      <c r="L316" s="5"/>
      <c r="M316" s="5"/>
      <c r="AB316" s="137"/>
      <c r="AC316" s="137"/>
    </row>
    <row r="317" spans="10:29" ht="15.5" x14ac:dyDescent="0.35">
      <c r="J317" s="9"/>
      <c r="K317" s="5"/>
      <c r="L317" s="5"/>
      <c r="M317" s="5"/>
      <c r="AB317" s="137"/>
      <c r="AC317" s="137"/>
    </row>
    <row r="318" spans="10:29" ht="15.5" x14ac:dyDescent="0.35">
      <c r="J318" s="9"/>
      <c r="K318" s="5"/>
      <c r="L318" s="5"/>
      <c r="M318" s="5"/>
      <c r="AB318" s="137"/>
      <c r="AC318" s="137"/>
    </row>
    <row r="319" spans="10:29" ht="15.5" x14ac:dyDescent="0.35">
      <c r="J319" s="9"/>
      <c r="K319" s="5"/>
      <c r="L319" s="5"/>
      <c r="M319" s="5"/>
      <c r="AB319" s="137"/>
      <c r="AC319" s="137"/>
    </row>
    <row r="320" spans="10:29" ht="15.5" x14ac:dyDescent="0.35">
      <c r="J320" s="9"/>
      <c r="K320" s="5"/>
      <c r="L320" s="5"/>
      <c r="M320" s="5"/>
      <c r="AB320" s="137"/>
      <c r="AC320" s="137"/>
    </row>
    <row r="321" spans="10:29" ht="15.5" x14ac:dyDescent="0.35">
      <c r="J321" s="9"/>
      <c r="K321" s="5"/>
      <c r="L321" s="5"/>
      <c r="M321" s="5"/>
      <c r="AB321" s="137"/>
      <c r="AC321" s="137"/>
    </row>
    <row r="322" spans="10:29" ht="15.5" x14ac:dyDescent="0.35">
      <c r="J322" s="9"/>
      <c r="K322" s="5"/>
      <c r="L322" s="5"/>
      <c r="M322" s="5"/>
      <c r="AB322" s="137"/>
      <c r="AC322" s="137"/>
    </row>
    <row r="323" spans="10:29" ht="15.5" x14ac:dyDescent="0.35">
      <c r="J323" s="9"/>
      <c r="K323" s="5"/>
      <c r="L323" s="5"/>
      <c r="M323" s="5"/>
      <c r="AB323" s="137"/>
      <c r="AC323" s="137"/>
    </row>
    <row r="324" spans="10:29" ht="15.5" x14ac:dyDescent="0.35">
      <c r="J324" s="9"/>
      <c r="K324" s="5"/>
      <c r="L324" s="5"/>
      <c r="M324" s="5"/>
      <c r="AB324" s="137"/>
      <c r="AC324" s="137"/>
    </row>
    <row r="325" spans="10:29" ht="15.5" x14ac:dyDescent="0.35">
      <c r="J325" s="9"/>
      <c r="K325" s="5"/>
      <c r="L325" s="5"/>
      <c r="M325" s="5"/>
      <c r="AB325" s="137"/>
      <c r="AC325" s="137"/>
    </row>
    <row r="326" spans="10:29" ht="15.5" x14ac:dyDescent="0.35">
      <c r="J326" s="9"/>
      <c r="K326" s="5"/>
      <c r="L326" s="5"/>
      <c r="M326" s="5"/>
      <c r="AB326" s="137"/>
      <c r="AC326" s="137"/>
    </row>
    <row r="327" spans="10:29" ht="15.5" x14ac:dyDescent="0.35">
      <c r="J327" s="9"/>
      <c r="K327" s="5"/>
      <c r="L327" s="5"/>
      <c r="M327" s="5"/>
      <c r="AB327" s="137"/>
      <c r="AC327" s="137"/>
    </row>
    <row r="328" spans="10:29" ht="15.5" x14ac:dyDescent="0.35">
      <c r="J328" s="9"/>
      <c r="K328" s="5"/>
      <c r="L328" s="5"/>
      <c r="M328" s="5"/>
      <c r="AB328" s="137"/>
      <c r="AC328" s="137"/>
    </row>
    <row r="329" spans="10:29" ht="15.5" x14ac:dyDescent="0.35">
      <c r="J329" s="9"/>
      <c r="K329" s="5"/>
      <c r="L329" s="5"/>
      <c r="M329" s="5"/>
      <c r="AB329" s="137"/>
      <c r="AC329" s="137"/>
    </row>
    <row r="330" spans="10:29" ht="15.5" x14ac:dyDescent="0.35">
      <c r="J330" s="9"/>
      <c r="K330" s="5"/>
      <c r="L330" s="5"/>
      <c r="M330" s="5"/>
      <c r="AB330" s="137"/>
      <c r="AC330" s="137"/>
    </row>
    <row r="331" spans="10:29" ht="15.5" x14ac:dyDescent="0.35">
      <c r="J331" s="9"/>
      <c r="K331" s="5"/>
      <c r="L331" s="5"/>
      <c r="M331" s="5"/>
      <c r="AB331" s="137"/>
      <c r="AC331" s="137"/>
    </row>
    <row r="332" spans="10:29" ht="15.5" x14ac:dyDescent="0.35">
      <c r="J332" s="9"/>
      <c r="K332" s="5"/>
      <c r="L332" s="5"/>
      <c r="M332" s="5"/>
      <c r="AB332" s="137"/>
      <c r="AC332" s="137"/>
    </row>
    <row r="333" spans="10:29" ht="15.5" x14ac:dyDescent="0.35">
      <c r="J333" s="9"/>
      <c r="K333" s="5"/>
      <c r="L333" s="5"/>
      <c r="M333" s="5"/>
      <c r="AB333" s="137"/>
      <c r="AC333" s="137"/>
    </row>
    <row r="334" spans="10:29" ht="15.5" x14ac:dyDescent="0.35">
      <c r="J334" s="9"/>
      <c r="K334" s="5"/>
      <c r="L334" s="5"/>
      <c r="M334" s="5"/>
      <c r="AB334" s="137"/>
      <c r="AC334" s="137"/>
    </row>
    <row r="335" spans="10:29" ht="15.5" x14ac:dyDescent="0.35">
      <c r="J335" s="9"/>
      <c r="K335" s="5"/>
      <c r="L335" s="5"/>
      <c r="M335" s="5"/>
      <c r="AB335" s="137"/>
      <c r="AC335" s="137"/>
    </row>
    <row r="336" spans="10:29" ht="15.5" x14ac:dyDescent="0.35">
      <c r="J336" s="9"/>
      <c r="K336" s="5"/>
      <c r="L336" s="5"/>
      <c r="M336" s="5"/>
      <c r="AB336" s="137"/>
      <c r="AC336" s="137"/>
    </row>
    <row r="337" spans="10:29" ht="15.5" x14ac:dyDescent="0.35">
      <c r="J337" s="9"/>
      <c r="K337" s="5"/>
      <c r="L337" s="5"/>
      <c r="M337" s="5"/>
      <c r="AB337" s="137"/>
      <c r="AC337" s="137"/>
    </row>
    <row r="338" spans="10:29" ht="15.5" x14ac:dyDescent="0.35">
      <c r="J338" s="9"/>
      <c r="K338" s="5"/>
      <c r="L338" s="5"/>
      <c r="M338" s="5"/>
      <c r="AB338" s="137"/>
      <c r="AC338" s="137"/>
    </row>
    <row r="339" spans="10:29" ht="15.5" x14ac:dyDescent="0.35">
      <c r="J339" s="9"/>
      <c r="K339" s="5"/>
      <c r="L339" s="5"/>
      <c r="M339" s="5"/>
      <c r="AB339" s="137"/>
      <c r="AC339" s="137"/>
    </row>
    <row r="340" spans="10:29" ht="15.5" x14ac:dyDescent="0.35">
      <c r="J340" s="9"/>
      <c r="K340" s="5"/>
      <c r="L340" s="5"/>
      <c r="M340" s="5"/>
      <c r="AB340" s="137"/>
      <c r="AC340" s="137"/>
    </row>
    <row r="341" spans="10:29" ht="15.5" x14ac:dyDescent="0.35">
      <c r="J341" s="9"/>
      <c r="K341" s="5"/>
      <c r="L341" s="5"/>
      <c r="M341" s="5"/>
      <c r="AB341" s="137"/>
      <c r="AC341" s="137"/>
    </row>
    <row r="342" spans="10:29" ht="15.5" x14ac:dyDescent="0.35">
      <c r="J342" s="9"/>
      <c r="K342" s="5"/>
      <c r="L342" s="5"/>
      <c r="M342" s="5"/>
      <c r="AB342" s="137"/>
      <c r="AC342" s="137"/>
    </row>
    <row r="343" spans="10:29" ht="15.5" x14ac:dyDescent="0.35">
      <c r="J343" s="9"/>
      <c r="K343" s="5"/>
      <c r="L343" s="5"/>
      <c r="M343" s="5"/>
      <c r="AB343" s="137"/>
      <c r="AC343" s="137"/>
    </row>
    <row r="344" spans="10:29" ht="15.5" x14ac:dyDescent="0.35">
      <c r="J344" s="9"/>
      <c r="K344" s="5"/>
      <c r="L344" s="5"/>
      <c r="M344" s="5"/>
      <c r="AB344" s="137"/>
      <c r="AC344" s="137"/>
    </row>
    <row r="345" spans="10:29" ht="15.5" x14ac:dyDescent="0.35">
      <c r="J345" s="9"/>
      <c r="K345" s="5"/>
      <c r="L345" s="5"/>
      <c r="M345" s="5"/>
      <c r="AB345" s="137"/>
      <c r="AC345" s="137"/>
    </row>
    <row r="346" spans="10:29" ht="15.5" x14ac:dyDescent="0.35">
      <c r="J346" s="9"/>
      <c r="K346" s="5"/>
      <c r="L346" s="5"/>
      <c r="M346" s="5"/>
      <c r="AB346" s="137"/>
      <c r="AC346" s="137"/>
    </row>
    <row r="347" spans="10:29" ht="15.5" x14ac:dyDescent="0.35">
      <c r="J347" s="9"/>
      <c r="K347" s="5"/>
      <c r="L347" s="5"/>
      <c r="M347" s="5"/>
      <c r="AB347" s="137"/>
      <c r="AC347" s="137"/>
    </row>
    <row r="348" spans="10:29" ht="15.5" x14ac:dyDescent="0.35">
      <c r="J348" s="9"/>
      <c r="K348" s="5"/>
      <c r="L348" s="5"/>
      <c r="M348" s="5"/>
      <c r="AB348" s="137"/>
      <c r="AC348" s="137"/>
    </row>
    <row r="349" spans="10:29" ht="15.5" x14ac:dyDescent="0.35">
      <c r="J349" s="9"/>
      <c r="K349" s="5"/>
      <c r="L349" s="5"/>
      <c r="M349" s="5"/>
      <c r="AB349" s="137"/>
      <c r="AC349" s="137"/>
    </row>
    <row r="350" spans="10:29" ht="15.5" x14ac:dyDescent="0.35">
      <c r="J350" s="9"/>
      <c r="K350" s="5"/>
      <c r="L350" s="5"/>
      <c r="M350" s="5"/>
      <c r="AB350" s="137"/>
      <c r="AC350" s="137"/>
    </row>
    <row r="351" spans="10:29" ht="15.5" x14ac:dyDescent="0.35">
      <c r="J351" s="9"/>
      <c r="K351" s="5"/>
      <c r="L351" s="5"/>
      <c r="M351" s="5"/>
      <c r="AB351" s="137"/>
      <c r="AC351" s="137"/>
    </row>
    <row r="352" spans="10:29" ht="15.5" x14ac:dyDescent="0.35">
      <c r="J352" s="9"/>
      <c r="K352" s="5"/>
      <c r="L352" s="5"/>
      <c r="M352" s="5"/>
      <c r="AB352" s="137"/>
      <c r="AC352" s="137"/>
    </row>
    <row r="353" spans="10:29" ht="15.5" x14ac:dyDescent="0.35">
      <c r="J353" s="9"/>
      <c r="K353" s="5"/>
      <c r="L353" s="5"/>
      <c r="M353" s="5"/>
      <c r="AB353" s="137"/>
      <c r="AC353" s="137"/>
    </row>
    <row r="354" spans="10:29" ht="15.5" x14ac:dyDescent="0.35">
      <c r="J354" s="9"/>
      <c r="K354" s="5"/>
      <c r="L354" s="5"/>
      <c r="M354" s="5"/>
      <c r="AB354" s="137"/>
      <c r="AC354" s="137"/>
    </row>
    <row r="355" spans="10:29" ht="15.5" x14ac:dyDescent="0.35">
      <c r="J355" s="9"/>
      <c r="K355" s="5"/>
      <c r="L355" s="5"/>
      <c r="M355" s="5"/>
      <c r="AB355" s="137"/>
      <c r="AC355" s="137"/>
    </row>
    <row r="356" spans="10:29" ht="15.5" x14ac:dyDescent="0.35">
      <c r="J356" s="9"/>
      <c r="K356" s="5"/>
      <c r="L356" s="5"/>
      <c r="M356" s="5"/>
      <c r="AB356" s="137"/>
      <c r="AC356" s="137"/>
    </row>
    <row r="357" spans="10:29" ht="15.5" x14ac:dyDescent="0.35">
      <c r="J357" s="9"/>
      <c r="K357" s="5"/>
      <c r="L357" s="5"/>
      <c r="M357" s="5"/>
      <c r="AB357" s="137"/>
      <c r="AC357" s="137"/>
    </row>
    <row r="358" spans="10:29" ht="15.5" x14ac:dyDescent="0.35">
      <c r="J358" s="9"/>
      <c r="K358" s="5"/>
      <c r="L358" s="5"/>
      <c r="M358" s="5"/>
      <c r="AB358" s="137"/>
      <c r="AC358" s="137"/>
    </row>
    <row r="359" spans="10:29" ht="15.5" x14ac:dyDescent="0.35">
      <c r="J359" s="9"/>
      <c r="K359" s="5"/>
      <c r="L359" s="5"/>
      <c r="M359" s="5"/>
      <c r="AB359" s="137"/>
      <c r="AC359" s="137"/>
    </row>
    <row r="360" spans="10:29" ht="15.5" x14ac:dyDescent="0.35">
      <c r="J360" s="9"/>
      <c r="K360" s="5"/>
      <c r="L360" s="5"/>
      <c r="M360" s="5"/>
      <c r="AB360" s="137"/>
      <c r="AC360" s="137"/>
    </row>
    <row r="361" spans="10:29" ht="15.5" x14ac:dyDescent="0.35">
      <c r="J361" s="9"/>
      <c r="K361" s="5"/>
      <c r="L361" s="5"/>
      <c r="M361" s="5"/>
      <c r="AB361" s="137"/>
      <c r="AC361" s="137"/>
    </row>
    <row r="362" spans="10:29" ht="15.5" x14ac:dyDescent="0.35">
      <c r="J362" s="9"/>
      <c r="K362" s="5"/>
      <c r="L362" s="5"/>
      <c r="M362" s="5"/>
      <c r="AB362" s="137"/>
      <c r="AC362" s="137"/>
    </row>
    <row r="363" spans="10:29" ht="15.5" x14ac:dyDescent="0.35">
      <c r="J363" s="9"/>
      <c r="K363" s="5"/>
      <c r="L363" s="5"/>
      <c r="M363" s="5"/>
      <c r="AB363" s="137"/>
      <c r="AC363" s="137"/>
    </row>
    <row r="364" spans="10:29" ht="15.5" x14ac:dyDescent="0.35">
      <c r="J364" s="9"/>
      <c r="K364" s="5"/>
      <c r="L364" s="5"/>
      <c r="M364" s="5"/>
      <c r="AB364" s="137"/>
      <c r="AC364" s="137"/>
    </row>
    <row r="365" spans="10:29" ht="15.5" x14ac:dyDescent="0.35">
      <c r="J365" s="9"/>
      <c r="K365" s="5"/>
      <c r="L365" s="5"/>
      <c r="M365" s="5"/>
      <c r="AB365" s="137"/>
      <c r="AC365" s="137"/>
    </row>
    <row r="366" spans="10:29" ht="15.5" x14ac:dyDescent="0.35">
      <c r="J366" s="9"/>
      <c r="K366" s="5"/>
      <c r="L366" s="5"/>
      <c r="M366" s="5"/>
      <c r="AB366" s="137"/>
      <c r="AC366" s="137"/>
    </row>
    <row r="367" spans="10:29" ht="15.5" x14ac:dyDescent="0.35">
      <c r="J367" s="9"/>
      <c r="K367" s="5"/>
      <c r="L367" s="5"/>
      <c r="M367" s="5"/>
      <c r="AB367" s="137"/>
      <c r="AC367" s="137"/>
    </row>
    <row r="368" spans="10:29" ht="15.5" x14ac:dyDescent="0.35">
      <c r="J368" s="9"/>
      <c r="K368" s="5"/>
      <c r="L368" s="5"/>
      <c r="M368" s="5"/>
      <c r="AB368" s="137"/>
      <c r="AC368" s="137"/>
    </row>
    <row r="369" spans="10:29" ht="15.5" x14ac:dyDescent="0.35">
      <c r="J369" s="9"/>
      <c r="K369" s="5"/>
      <c r="L369" s="5"/>
      <c r="M369" s="5"/>
      <c r="AB369" s="137"/>
      <c r="AC369" s="137"/>
    </row>
    <row r="370" spans="10:29" ht="15.5" x14ac:dyDescent="0.35">
      <c r="J370" s="9"/>
      <c r="K370" s="5"/>
      <c r="L370" s="5"/>
      <c r="M370" s="5"/>
      <c r="AB370" s="137"/>
      <c r="AC370" s="137"/>
    </row>
    <row r="371" spans="10:29" ht="15.5" x14ac:dyDescent="0.35">
      <c r="J371" s="9"/>
      <c r="K371" s="5"/>
      <c r="L371" s="5"/>
      <c r="M371" s="5"/>
      <c r="AB371" s="137"/>
      <c r="AC371" s="137"/>
    </row>
    <row r="372" spans="10:29" ht="15.5" x14ac:dyDescent="0.35">
      <c r="J372" s="9"/>
      <c r="K372" s="5"/>
      <c r="L372" s="5"/>
      <c r="M372" s="5"/>
      <c r="AB372" s="137"/>
      <c r="AC372" s="137"/>
    </row>
    <row r="373" spans="10:29" ht="15.5" x14ac:dyDescent="0.35">
      <c r="J373" s="9"/>
      <c r="K373" s="5"/>
      <c r="L373" s="5"/>
      <c r="M373" s="5"/>
      <c r="AB373" s="137"/>
      <c r="AC373" s="137"/>
    </row>
    <row r="374" spans="10:29" ht="15.5" x14ac:dyDescent="0.35">
      <c r="J374" s="9"/>
      <c r="K374" s="5"/>
      <c r="L374" s="5"/>
      <c r="M374" s="5"/>
      <c r="AB374" s="137"/>
      <c r="AC374" s="137"/>
    </row>
    <row r="375" spans="10:29" ht="15.5" x14ac:dyDescent="0.35">
      <c r="J375" s="9"/>
      <c r="K375" s="5"/>
      <c r="L375" s="5"/>
      <c r="M375" s="5"/>
      <c r="AB375" s="137"/>
      <c r="AC375" s="137"/>
    </row>
    <row r="376" spans="10:29" ht="15.5" x14ac:dyDescent="0.35">
      <c r="J376" s="9"/>
      <c r="K376" s="5"/>
      <c r="L376" s="5"/>
      <c r="M376" s="5"/>
      <c r="AB376" s="137"/>
      <c r="AC376" s="137"/>
    </row>
    <row r="377" spans="10:29" ht="15.5" x14ac:dyDescent="0.35">
      <c r="J377" s="9"/>
      <c r="K377" s="5"/>
      <c r="L377" s="5"/>
      <c r="M377" s="5"/>
      <c r="AB377" s="137"/>
      <c r="AC377" s="137"/>
    </row>
    <row r="378" spans="10:29" ht="15.5" x14ac:dyDescent="0.35">
      <c r="J378" s="9"/>
      <c r="K378" s="5"/>
      <c r="L378" s="5"/>
      <c r="M378" s="5"/>
      <c r="AB378" s="137"/>
      <c r="AC378" s="137"/>
    </row>
    <row r="379" spans="10:29" ht="15.5" x14ac:dyDescent="0.35">
      <c r="J379" s="9"/>
      <c r="K379" s="5"/>
      <c r="L379" s="5"/>
      <c r="M379" s="5"/>
      <c r="AB379" s="137"/>
      <c r="AC379" s="137"/>
    </row>
    <row r="380" spans="10:29" ht="15.5" x14ac:dyDescent="0.35">
      <c r="J380" s="9"/>
      <c r="K380" s="5"/>
      <c r="L380" s="5"/>
      <c r="M380" s="5"/>
      <c r="AB380" s="137"/>
      <c r="AC380" s="137"/>
    </row>
    <row r="381" spans="10:29" ht="15.5" x14ac:dyDescent="0.35">
      <c r="J381" s="9"/>
      <c r="K381" s="5"/>
      <c r="L381" s="5"/>
      <c r="M381" s="5"/>
      <c r="AB381" s="137"/>
      <c r="AC381" s="137"/>
    </row>
    <row r="382" spans="10:29" ht="15.5" x14ac:dyDescent="0.35">
      <c r="J382" s="9"/>
      <c r="K382" s="5"/>
      <c r="L382" s="5"/>
      <c r="M382" s="5"/>
      <c r="AB382" s="137"/>
      <c r="AC382" s="137"/>
    </row>
    <row r="383" spans="10:29" ht="15.5" x14ac:dyDescent="0.35">
      <c r="J383" s="9"/>
      <c r="K383" s="5"/>
      <c r="L383" s="5"/>
      <c r="M383" s="5"/>
      <c r="AB383" s="137"/>
      <c r="AC383" s="137"/>
    </row>
    <row r="384" spans="10:29" ht="15.5" x14ac:dyDescent="0.35">
      <c r="J384" s="9"/>
      <c r="K384" s="5"/>
      <c r="L384" s="5"/>
      <c r="M384" s="5"/>
      <c r="AB384" s="137"/>
      <c r="AC384" s="137"/>
    </row>
    <row r="385" spans="10:29" ht="15.5" x14ac:dyDescent="0.35">
      <c r="J385" s="9"/>
      <c r="K385" s="5"/>
      <c r="L385" s="5"/>
      <c r="M385" s="5"/>
      <c r="AB385" s="137"/>
      <c r="AC385" s="137"/>
    </row>
    <row r="386" spans="10:29" ht="15.5" x14ac:dyDescent="0.35">
      <c r="J386" s="9"/>
      <c r="K386" s="5"/>
      <c r="L386" s="5"/>
      <c r="M386" s="5"/>
      <c r="AB386" s="137"/>
      <c r="AC386" s="137"/>
    </row>
    <row r="387" spans="10:29" ht="15.5" x14ac:dyDescent="0.35">
      <c r="J387" s="9"/>
      <c r="K387" s="5"/>
      <c r="L387" s="5"/>
      <c r="M387" s="5"/>
      <c r="AB387" s="137"/>
      <c r="AC387" s="137"/>
    </row>
    <row r="388" spans="10:29" ht="15.5" x14ac:dyDescent="0.35">
      <c r="J388" s="9"/>
      <c r="K388" s="5"/>
      <c r="L388" s="5"/>
      <c r="M388" s="5"/>
      <c r="AB388" s="137"/>
      <c r="AC388" s="137"/>
    </row>
    <row r="389" spans="10:29" ht="15.5" x14ac:dyDescent="0.35">
      <c r="J389" s="9"/>
      <c r="K389" s="5"/>
      <c r="L389" s="5"/>
      <c r="M389" s="5"/>
      <c r="AB389" s="137"/>
      <c r="AC389" s="137"/>
    </row>
    <row r="390" spans="10:29" ht="15.5" x14ac:dyDescent="0.35">
      <c r="J390" s="9"/>
      <c r="K390" s="5"/>
      <c r="L390" s="5"/>
      <c r="M390" s="5"/>
      <c r="AB390" s="137"/>
      <c r="AC390" s="137"/>
    </row>
    <row r="391" spans="10:29" ht="15.5" x14ac:dyDescent="0.35">
      <c r="J391" s="9"/>
      <c r="K391" s="5"/>
      <c r="L391" s="5"/>
      <c r="M391" s="5"/>
      <c r="AB391" s="137"/>
      <c r="AC391" s="137"/>
    </row>
    <row r="392" spans="10:29" ht="15.5" x14ac:dyDescent="0.35">
      <c r="J392" s="9"/>
      <c r="K392" s="5"/>
      <c r="L392" s="5"/>
      <c r="M392" s="5"/>
      <c r="AB392" s="137"/>
      <c r="AC392" s="137"/>
    </row>
    <row r="393" spans="10:29" ht="15.5" x14ac:dyDescent="0.35">
      <c r="J393" s="9"/>
      <c r="K393" s="5"/>
      <c r="L393" s="5"/>
      <c r="M393" s="5"/>
      <c r="AB393" s="137"/>
      <c r="AC393" s="137"/>
    </row>
    <row r="394" spans="10:29" ht="15.5" x14ac:dyDescent="0.35">
      <c r="J394" s="9"/>
      <c r="K394" s="5"/>
      <c r="L394" s="5"/>
      <c r="M394" s="5"/>
      <c r="AB394" s="137"/>
      <c r="AC394" s="137"/>
    </row>
    <row r="395" spans="10:29" ht="15.5" x14ac:dyDescent="0.35">
      <c r="J395" s="9"/>
      <c r="K395" s="5"/>
      <c r="L395" s="5"/>
      <c r="M395" s="5"/>
      <c r="AB395" s="137"/>
      <c r="AC395" s="137"/>
    </row>
    <row r="396" spans="10:29" ht="15.5" x14ac:dyDescent="0.35">
      <c r="J396" s="9"/>
      <c r="K396" s="5"/>
      <c r="L396" s="5"/>
      <c r="M396" s="5"/>
      <c r="AB396" s="137"/>
      <c r="AC396" s="137"/>
    </row>
    <row r="397" spans="10:29" ht="15.5" x14ac:dyDescent="0.35">
      <c r="J397" s="9"/>
      <c r="K397" s="5"/>
      <c r="L397" s="5"/>
      <c r="M397" s="5"/>
      <c r="AB397" s="137"/>
      <c r="AC397" s="137"/>
    </row>
    <row r="398" spans="10:29" ht="15.5" x14ac:dyDescent="0.35">
      <c r="J398" s="9"/>
      <c r="K398" s="5"/>
      <c r="L398" s="5"/>
      <c r="M398" s="5"/>
      <c r="AB398" s="137"/>
      <c r="AC398" s="137"/>
    </row>
    <row r="399" spans="10:29" ht="15.5" x14ac:dyDescent="0.35">
      <c r="J399" s="9"/>
      <c r="K399" s="5"/>
      <c r="L399" s="5"/>
      <c r="M399" s="5"/>
      <c r="AB399" s="137"/>
      <c r="AC399" s="137"/>
    </row>
    <row r="400" spans="10:29" ht="15.5" x14ac:dyDescent="0.35">
      <c r="J400" s="9"/>
      <c r="K400" s="5"/>
      <c r="L400" s="5"/>
      <c r="M400" s="5"/>
      <c r="AB400" s="137"/>
      <c r="AC400" s="137"/>
    </row>
    <row r="401" spans="10:29" ht="15.5" x14ac:dyDescent="0.35">
      <c r="J401" s="9"/>
      <c r="K401" s="5"/>
      <c r="L401" s="5"/>
      <c r="M401" s="5"/>
      <c r="AB401" s="137"/>
      <c r="AC401" s="137"/>
    </row>
    <row r="402" spans="10:29" ht="15.5" x14ac:dyDescent="0.35">
      <c r="J402" s="9"/>
      <c r="K402" s="5"/>
      <c r="L402" s="5"/>
      <c r="M402" s="5"/>
      <c r="AB402" s="137"/>
      <c r="AC402" s="137"/>
    </row>
    <row r="403" spans="10:29" ht="15.5" x14ac:dyDescent="0.35">
      <c r="J403" s="9"/>
      <c r="K403" s="5"/>
      <c r="L403" s="5"/>
      <c r="M403" s="5"/>
      <c r="AB403" s="137"/>
      <c r="AC403" s="137"/>
    </row>
    <row r="404" spans="10:29" ht="15.5" x14ac:dyDescent="0.35">
      <c r="J404" s="9"/>
      <c r="K404" s="5"/>
      <c r="L404" s="5"/>
      <c r="M404" s="5"/>
      <c r="AB404" s="137"/>
      <c r="AC404" s="137"/>
    </row>
    <row r="405" spans="10:29" ht="15.5" x14ac:dyDescent="0.35">
      <c r="J405" s="9"/>
      <c r="K405" s="5"/>
      <c r="L405" s="5"/>
      <c r="M405" s="5"/>
      <c r="AB405" s="137"/>
      <c r="AC405" s="137"/>
    </row>
    <row r="406" spans="10:29" ht="15.5" x14ac:dyDescent="0.35">
      <c r="J406" s="9"/>
      <c r="K406" s="5"/>
      <c r="L406" s="5"/>
      <c r="M406" s="5"/>
      <c r="AB406" s="137"/>
      <c r="AC406" s="137"/>
    </row>
    <row r="407" spans="10:29" ht="15.5" x14ac:dyDescent="0.35">
      <c r="J407" s="9"/>
      <c r="K407" s="5"/>
      <c r="L407" s="5"/>
      <c r="M407" s="5"/>
      <c r="AB407" s="137"/>
      <c r="AC407" s="137"/>
    </row>
    <row r="408" spans="10:29" ht="15.5" x14ac:dyDescent="0.35">
      <c r="J408" s="9"/>
      <c r="K408" s="5"/>
      <c r="L408" s="5"/>
      <c r="M408" s="5"/>
      <c r="AB408" s="137"/>
      <c r="AC408" s="137"/>
    </row>
    <row r="409" spans="10:29" ht="15.5" x14ac:dyDescent="0.35">
      <c r="J409" s="9"/>
      <c r="K409" s="5"/>
      <c r="L409" s="5"/>
      <c r="M409" s="5"/>
      <c r="AB409" s="137"/>
      <c r="AC409" s="137"/>
    </row>
    <row r="410" spans="10:29" ht="15.5" x14ac:dyDescent="0.35">
      <c r="J410" s="9"/>
      <c r="K410" s="5"/>
      <c r="L410" s="5"/>
      <c r="M410" s="5"/>
      <c r="AB410" s="137"/>
      <c r="AC410" s="137"/>
    </row>
    <row r="411" spans="10:29" ht="15.5" x14ac:dyDescent="0.35">
      <c r="J411" s="9"/>
      <c r="K411" s="5"/>
      <c r="L411" s="5"/>
      <c r="M411" s="5"/>
      <c r="AB411" s="137"/>
      <c r="AC411" s="137"/>
    </row>
    <row r="412" spans="10:29" ht="15.5" x14ac:dyDescent="0.35">
      <c r="J412" s="9"/>
      <c r="K412" s="5"/>
      <c r="L412" s="5"/>
      <c r="M412" s="5"/>
      <c r="AB412" s="137"/>
      <c r="AC412" s="137"/>
    </row>
    <row r="413" spans="10:29" ht="15.5" x14ac:dyDescent="0.35">
      <c r="J413" s="9"/>
      <c r="K413" s="5"/>
      <c r="L413" s="5"/>
      <c r="M413" s="5"/>
      <c r="AB413" s="137"/>
      <c r="AC413" s="137"/>
    </row>
    <row r="414" spans="10:29" ht="15.5" x14ac:dyDescent="0.35">
      <c r="J414" s="9"/>
      <c r="K414" s="5"/>
      <c r="L414" s="5"/>
      <c r="M414" s="5"/>
      <c r="AB414" s="137"/>
      <c r="AC414" s="137"/>
    </row>
    <row r="415" spans="10:29" ht="15.5" x14ac:dyDescent="0.35">
      <c r="J415" s="9"/>
      <c r="K415" s="5"/>
      <c r="L415" s="5"/>
      <c r="M415" s="5"/>
      <c r="AB415" s="137"/>
      <c r="AC415" s="137"/>
    </row>
    <row r="416" spans="10:29" ht="15.5" x14ac:dyDescent="0.35">
      <c r="J416" s="9"/>
      <c r="K416" s="5"/>
      <c r="L416" s="5"/>
      <c r="M416" s="5"/>
      <c r="AB416" s="137"/>
      <c r="AC416" s="137"/>
    </row>
    <row r="417" spans="10:29" ht="15.5" x14ac:dyDescent="0.35">
      <c r="J417" s="9"/>
      <c r="K417" s="5"/>
      <c r="L417" s="5"/>
      <c r="M417" s="5"/>
      <c r="AB417" s="137"/>
      <c r="AC417" s="137"/>
    </row>
    <row r="418" spans="10:29" ht="15.5" x14ac:dyDescent="0.35">
      <c r="J418" s="9"/>
      <c r="K418" s="5"/>
      <c r="L418" s="5"/>
      <c r="M418" s="5"/>
      <c r="AB418" s="137"/>
      <c r="AC418" s="137"/>
    </row>
    <row r="419" spans="10:29" ht="15.5" x14ac:dyDescent="0.35">
      <c r="J419" s="9"/>
      <c r="K419" s="5"/>
      <c r="L419" s="5"/>
      <c r="M419" s="5"/>
      <c r="AB419" s="137"/>
      <c r="AC419" s="137"/>
    </row>
    <row r="420" spans="10:29" ht="15.5" x14ac:dyDescent="0.35">
      <c r="J420" s="9"/>
      <c r="K420" s="5"/>
      <c r="L420" s="5"/>
      <c r="M420" s="5"/>
      <c r="AB420" s="137"/>
      <c r="AC420" s="137"/>
    </row>
    <row r="421" spans="10:29" ht="15.5" x14ac:dyDescent="0.35">
      <c r="J421" s="9"/>
      <c r="K421" s="5"/>
      <c r="L421" s="5"/>
      <c r="M421" s="5"/>
      <c r="AB421" s="137"/>
      <c r="AC421" s="137"/>
    </row>
    <row r="422" spans="10:29" ht="15.5" x14ac:dyDescent="0.35">
      <c r="J422" s="9"/>
      <c r="K422" s="5"/>
      <c r="L422" s="5"/>
      <c r="M422" s="5"/>
      <c r="AB422" s="137"/>
      <c r="AC422" s="137"/>
    </row>
    <row r="423" spans="10:29" ht="15.5" x14ac:dyDescent="0.35">
      <c r="J423" s="9"/>
      <c r="K423" s="5"/>
      <c r="L423" s="5"/>
      <c r="M423" s="5"/>
      <c r="AB423" s="137"/>
      <c r="AC423" s="137"/>
    </row>
    <row r="424" spans="10:29" ht="15.5" x14ac:dyDescent="0.35">
      <c r="J424" s="9"/>
      <c r="K424" s="5"/>
      <c r="L424" s="5"/>
      <c r="M424" s="5"/>
      <c r="AB424" s="137"/>
      <c r="AC424" s="137"/>
    </row>
    <row r="425" spans="10:29" ht="15.5" x14ac:dyDescent="0.35">
      <c r="J425" s="9"/>
      <c r="K425" s="5"/>
      <c r="L425" s="5"/>
      <c r="M425" s="5"/>
      <c r="AB425" s="137"/>
      <c r="AC425" s="137"/>
    </row>
    <row r="426" spans="10:29" ht="15.5" x14ac:dyDescent="0.35">
      <c r="J426" s="9"/>
      <c r="K426" s="5"/>
      <c r="L426" s="5"/>
      <c r="M426" s="5"/>
      <c r="AB426" s="137"/>
      <c r="AC426" s="137"/>
    </row>
    <row r="427" spans="10:29" ht="15.5" x14ac:dyDescent="0.35">
      <c r="J427" s="9"/>
      <c r="K427" s="5"/>
      <c r="L427" s="5"/>
      <c r="M427" s="5"/>
      <c r="AB427" s="137"/>
      <c r="AC427" s="137"/>
    </row>
    <row r="428" spans="10:29" ht="15.5" x14ac:dyDescent="0.35">
      <c r="J428" s="9"/>
      <c r="K428" s="5"/>
      <c r="L428" s="5"/>
      <c r="M428" s="5"/>
      <c r="AB428" s="137"/>
      <c r="AC428" s="137"/>
    </row>
    <row r="429" spans="10:29" ht="15.5" x14ac:dyDescent="0.35">
      <c r="J429" s="9"/>
      <c r="K429" s="5"/>
      <c r="L429" s="5"/>
      <c r="M429" s="5"/>
      <c r="AB429" s="137"/>
      <c r="AC429" s="137"/>
    </row>
    <row r="430" spans="10:29" ht="15.5" x14ac:dyDescent="0.35">
      <c r="J430" s="9"/>
      <c r="K430" s="5"/>
      <c r="L430" s="5"/>
      <c r="M430" s="5"/>
      <c r="AB430" s="137"/>
      <c r="AC430" s="137"/>
    </row>
    <row r="431" spans="10:29" ht="15.5" x14ac:dyDescent="0.35">
      <c r="J431" s="9"/>
      <c r="K431" s="5"/>
      <c r="L431" s="5"/>
      <c r="M431" s="5"/>
      <c r="AB431" s="137"/>
      <c r="AC431" s="137"/>
    </row>
    <row r="432" spans="10:29" ht="15.5" x14ac:dyDescent="0.35">
      <c r="J432" s="9"/>
      <c r="K432" s="5"/>
      <c r="L432" s="5"/>
      <c r="M432" s="5"/>
      <c r="AB432" s="137"/>
      <c r="AC432" s="137"/>
    </row>
    <row r="433" spans="10:29" ht="15.5" x14ac:dyDescent="0.35">
      <c r="J433" s="9"/>
      <c r="K433" s="5"/>
      <c r="L433" s="5"/>
      <c r="M433" s="5"/>
      <c r="AB433" s="137"/>
      <c r="AC433" s="137"/>
    </row>
    <row r="434" spans="10:29" ht="15.5" x14ac:dyDescent="0.35">
      <c r="J434" s="9"/>
      <c r="K434" s="5"/>
      <c r="L434" s="5"/>
      <c r="M434" s="5"/>
      <c r="AB434" s="137"/>
      <c r="AC434" s="137"/>
    </row>
    <row r="435" spans="10:29" ht="15.5" x14ac:dyDescent="0.35">
      <c r="J435" s="9"/>
      <c r="K435" s="5"/>
      <c r="L435" s="5"/>
      <c r="M435" s="5"/>
      <c r="AB435" s="137"/>
      <c r="AC435" s="137"/>
    </row>
    <row r="436" spans="10:29" ht="15.5" x14ac:dyDescent="0.35">
      <c r="J436" s="9"/>
      <c r="K436" s="5"/>
      <c r="L436" s="5"/>
      <c r="M436" s="5"/>
      <c r="AB436" s="137"/>
      <c r="AC436" s="137"/>
    </row>
    <row r="437" spans="10:29" ht="15.5" x14ac:dyDescent="0.35">
      <c r="J437" s="9"/>
      <c r="K437" s="5"/>
      <c r="L437" s="5"/>
      <c r="M437" s="5"/>
      <c r="AB437" s="137"/>
      <c r="AC437" s="137"/>
    </row>
    <row r="438" spans="10:29" ht="15.5" x14ac:dyDescent="0.35">
      <c r="J438" s="9"/>
      <c r="K438" s="5"/>
      <c r="L438" s="5"/>
      <c r="M438" s="5"/>
      <c r="AB438" s="137"/>
      <c r="AC438" s="137"/>
    </row>
    <row r="439" spans="10:29" ht="15.5" x14ac:dyDescent="0.35">
      <c r="J439" s="9"/>
      <c r="K439" s="5"/>
      <c r="L439" s="5"/>
      <c r="M439" s="5"/>
      <c r="AB439" s="137"/>
      <c r="AC439" s="137"/>
    </row>
    <row r="440" spans="10:29" ht="15.5" x14ac:dyDescent="0.35">
      <c r="J440" s="9"/>
      <c r="K440" s="5"/>
      <c r="L440" s="5"/>
      <c r="M440" s="5"/>
      <c r="AB440" s="137"/>
      <c r="AC440" s="137"/>
    </row>
    <row r="441" spans="10:29" ht="15.5" x14ac:dyDescent="0.35">
      <c r="J441" s="9"/>
      <c r="K441" s="5"/>
      <c r="L441" s="5"/>
      <c r="M441" s="5"/>
      <c r="AB441" s="137"/>
      <c r="AC441" s="137"/>
    </row>
    <row r="442" spans="10:29" ht="15.5" x14ac:dyDescent="0.35">
      <c r="J442" s="9"/>
      <c r="K442" s="5"/>
      <c r="L442" s="5"/>
      <c r="M442" s="5"/>
      <c r="AB442" s="137"/>
      <c r="AC442" s="137"/>
    </row>
    <row r="443" spans="10:29" ht="15.5" x14ac:dyDescent="0.35">
      <c r="J443" s="9"/>
      <c r="K443" s="5"/>
      <c r="L443" s="5"/>
      <c r="M443" s="5"/>
      <c r="AB443" s="137"/>
      <c r="AC443" s="137"/>
    </row>
    <row r="444" spans="10:29" ht="15.5" x14ac:dyDescent="0.35">
      <c r="J444" s="9"/>
      <c r="K444" s="5"/>
      <c r="L444" s="5"/>
      <c r="M444" s="5"/>
      <c r="AB444" s="137"/>
      <c r="AC444" s="137"/>
    </row>
    <row r="445" spans="10:29" ht="15.5" x14ac:dyDescent="0.35">
      <c r="J445" s="9"/>
      <c r="K445" s="5"/>
      <c r="L445" s="5"/>
      <c r="M445" s="5"/>
      <c r="AB445" s="137"/>
      <c r="AC445" s="137"/>
    </row>
    <row r="446" spans="10:29" ht="15.5" x14ac:dyDescent="0.35">
      <c r="J446" s="9"/>
      <c r="K446" s="5"/>
      <c r="L446" s="5"/>
      <c r="M446" s="5"/>
      <c r="AB446" s="137"/>
      <c r="AC446" s="137"/>
    </row>
    <row r="447" spans="10:29" ht="15.5" x14ac:dyDescent="0.35">
      <c r="J447" s="9"/>
      <c r="K447" s="5"/>
      <c r="L447" s="5"/>
      <c r="M447" s="5"/>
      <c r="AB447" s="137"/>
      <c r="AC447" s="137"/>
    </row>
    <row r="448" spans="10:29" ht="15.5" x14ac:dyDescent="0.35">
      <c r="J448" s="9"/>
      <c r="K448" s="5"/>
      <c r="L448" s="5"/>
      <c r="M448" s="5"/>
      <c r="AB448" s="137"/>
      <c r="AC448" s="137"/>
    </row>
    <row r="449" spans="10:29" ht="15.5" x14ac:dyDescent="0.35">
      <c r="J449" s="9"/>
      <c r="K449" s="5"/>
      <c r="L449" s="5"/>
      <c r="M449" s="5"/>
      <c r="AB449" s="137"/>
      <c r="AC449" s="137"/>
    </row>
    <row r="450" spans="10:29" ht="15.5" x14ac:dyDescent="0.35">
      <c r="J450" s="9"/>
      <c r="K450" s="5"/>
      <c r="L450" s="5"/>
      <c r="M450" s="5"/>
      <c r="AB450" s="137"/>
      <c r="AC450" s="137"/>
    </row>
    <row r="451" spans="10:29" ht="15.5" x14ac:dyDescent="0.35">
      <c r="J451" s="9"/>
      <c r="K451" s="5"/>
      <c r="L451" s="5"/>
      <c r="M451" s="5"/>
      <c r="AB451" s="137"/>
      <c r="AC451" s="137"/>
    </row>
    <row r="452" spans="10:29" ht="15.5" x14ac:dyDescent="0.35">
      <c r="J452" s="9"/>
      <c r="K452" s="5"/>
      <c r="L452" s="5"/>
      <c r="M452" s="5"/>
      <c r="AB452" s="137"/>
      <c r="AC452" s="137"/>
    </row>
    <row r="453" spans="10:29" ht="15.5" x14ac:dyDescent="0.35">
      <c r="J453" s="9"/>
      <c r="K453" s="5"/>
      <c r="L453" s="5"/>
      <c r="M453" s="5"/>
      <c r="AB453" s="137"/>
      <c r="AC453" s="137"/>
    </row>
    <row r="454" spans="10:29" ht="15.5" x14ac:dyDescent="0.35">
      <c r="J454" s="9"/>
      <c r="K454" s="5"/>
      <c r="L454" s="5"/>
      <c r="M454" s="5"/>
      <c r="AB454" s="137"/>
      <c r="AC454" s="137"/>
    </row>
    <row r="455" spans="10:29" ht="15.5" x14ac:dyDescent="0.35">
      <c r="J455" s="9"/>
      <c r="K455" s="5"/>
      <c r="L455" s="5"/>
      <c r="M455" s="5"/>
      <c r="AB455" s="137"/>
      <c r="AC455" s="137"/>
    </row>
    <row r="456" spans="10:29" ht="15.5" x14ac:dyDescent="0.35">
      <c r="J456" s="9"/>
      <c r="K456" s="5"/>
      <c r="L456" s="5"/>
      <c r="M456" s="5"/>
      <c r="AB456" s="137"/>
      <c r="AC456" s="137"/>
    </row>
    <row r="457" spans="10:29" ht="15.5" x14ac:dyDescent="0.35">
      <c r="J457" s="9"/>
      <c r="K457" s="5"/>
      <c r="L457" s="5"/>
      <c r="M457" s="5"/>
      <c r="AB457" s="137"/>
      <c r="AC457" s="137"/>
    </row>
    <row r="458" spans="10:29" ht="15.5" x14ac:dyDescent="0.35">
      <c r="J458" s="9"/>
      <c r="K458" s="5"/>
      <c r="L458" s="5"/>
      <c r="M458" s="5"/>
      <c r="AB458" s="137"/>
      <c r="AC458" s="137"/>
    </row>
    <row r="459" spans="10:29" ht="15.5" x14ac:dyDescent="0.35">
      <c r="J459" s="9"/>
      <c r="K459" s="5"/>
      <c r="L459" s="5"/>
      <c r="M459" s="5"/>
      <c r="AB459" s="137"/>
      <c r="AC459" s="137"/>
    </row>
    <row r="460" spans="10:29" ht="15.5" x14ac:dyDescent="0.35">
      <c r="J460" s="9"/>
      <c r="K460" s="5"/>
      <c r="L460" s="5"/>
      <c r="M460" s="5"/>
      <c r="AB460" s="137"/>
      <c r="AC460" s="137"/>
    </row>
    <row r="461" spans="10:29" ht="15.5" x14ac:dyDescent="0.35">
      <c r="J461" s="9"/>
      <c r="K461" s="5"/>
      <c r="L461" s="5"/>
      <c r="M461" s="5"/>
      <c r="AB461" s="137"/>
      <c r="AC461" s="137"/>
    </row>
    <row r="462" spans="10:29" ht="15.5" x14ac:dyDescent="0.35">
      <c r="J462" s="9"/>
      <c r="K462" s="5"/>
      <c r="L462" s="5"/>
      <c r="M462" s="5"/>
      <c r="AB462" s="137"/>
      <c r="AC462" s="137"/>
    </row>
    <row r="463" spans="10:29" ht="15.5" x14ac:dyDescent="0.35">
      <c r="J463" s="9"/>
      <c r="K463" s="5"/>
      <c r="L463" s="5"/>
      <c r="M463" s="5"/>
      <c r="AB463" s="137"/>
      <c r="AC463" s="137"/>
    </row>
    <row r="464" spans="10:29" ht="15.5" x14ac:dyDescent="0.35">
      <c r="J464" s="9"/>
      <c r="K464" s="5"/>
      <c r="L464" s="5"/>
      <c r="M464" s="5"/>
      <c r="AB464" s="137"/>
      <c r="AC464" s="137"/>
    </row>
    <row r="465" spans="10:29" ht="15.5" x14ac:dyDescent="0.35">
      <c r="J465" s="9"/>
      <c r="K465" s="5"/>
      <c r="L465" s="5"/>
      <c r="M465" s="5"/>
      <c r="AB465" s="137"/>
      <c r="AC465" s="137"/>
    </row>
    <row r="466" spans="10:29" ht="15.5" x14ac:dyDescent="0.35">
      <c r="J466" s="9"/>
      <c r="K466" s="5"/>
      <c r="L466" s="5"/>
      <c r="M466" s="5"/>
      <c r="AB466" s="137"/>
      <c r="AC466" s="137"/>
    </row>
    <row r="467" spans="10:29" ht="15.5" x14ac:dyDescent="0.35">
      <c r="J467" s="9"/>
      <c r="K467" s="5"/>
      <c r="L467" s="5"/>
      <c r="M467" s="5"/>
      <c r="AB467" s="137"/>
      <c r="AC467" s="137"/>
    </row>
    <row r="468" spans="10:29" ht="15.5" x14ac:dyDescent="0.35">
      <c r="J468" s="9"/>
      <c r="K468" s="5"/>
      <c r="L468" s="5"/>
      <c r="M468" s="5"/>
      <c r="AB468" s="137"/>
      <c r="AC468" s="137"/>
    </row>
    <row r="469" spans="10:29" ht="15.5" x14ac:dyDescent="0.35">
      <c r="J469" s="9"/>
      <c r="K469" s="5"/>
      <c r="L469" s="5"/>
      <c r="M469" s="5"/>
      <c r="AB469" s="137"/>
      <c r="AC469" s="137"/>
    </row>
    <row r="470" spans="10:29" ht="15.5" x14ac:dyDescent="0.35">
      <c r="J470" s="9"/>
      <c r="K470" s="5"/>
      <c r="L470" s="5"/>
      <c r="M470" s="5"/>
      <c r="AB470" s="137"/>
      <c r="AC470" s="137"/>
    </row>
    <row r="471" spans="10:29" ht="15.5" x14ac:dyDescent="0.35">
      <c r="J471" s="9"/>
      <c r="K471" s="5"/>
      <c r="L471" s="5"/>
      <c r="M471" s="5"/>
      <c r="AB471" s="137"/>
      <c r="AC471" s="137"/>
    </row>
    <row r="472" spans="10:29" ht="15.5" x14ac:dyDescent="0.35">
      <c r="J472" s="9"/>
      <c r="K472" s="5"/>
      <c r="L472" s="5"/>
      <c r="M472" s="5"/>
      <c r="AB472" s="137"/>
      <c r="AC472" s="137"/>
    </row>
    <row r="473" spans="10:29" ht="15.5" x14ac:dyDescent="0.35">
      <c r="J473" s="9"/>
      <c r="K473" s="5"/>
      <c r="L473" s="5"/>
      <c r="M473" s="5"/>
      <c r="AB473" s="137"/>
      <c r="AC473" s="137"/>
    </row>
    <row r="474" spans="10:29" ht="15.5" x14ac:dyDescent="0.35">
      <c r="J474" s="9"/>
      <c r="K474" s="5"/>
      <c r="L474" s="5"/>
      <c r="M474" s="5"/>
      <c r="AB474" s="137"/>
      <c r="AC474" s="137"/>
    </row>
    <row r="475" spans="10:29" ht="15.5" x14ac:dyDescent="0.35">
      <c r="J475" s="9"/>
      <c r="K475" s="5"/>
      <c r="L475" s="5"/>
      <c r="M475" s="5"/>
      <c r="AB475" s="137"/>
      <c r="AC475" s="137"/>
    </row>
    <row r="476" spans="10:29" ht="15.5" x14ac:dyDescent="0.35">
      <c r="J476" s="9"/>
      <c r="K476" s="5"/>
      <c r="L476" s="5"/>
      <c r="M476" s="5"/>
      <c r="AB476" s="137"/>
      <c r="AC476" s="137"/>
    </row>
    <row r="477" spans="10:29" ht="15.5" x14ac:dyDescent="0.35">
      <c r="J477" s="9"/>
      <c r="K477" s="5"/>
      <c r="L477" s="5"/>
      <c r="M477" s="5"/>
      <c r="AB477" s="137"/>
      <c r="AC477" s="137"/>
    </row>
    <row r="478" spans="10:29" ht="15.5" x14ac:dyDescent="0.35">
      <c r="J478" s="9"/>
      <c r="K478" s="5"/>
      <c r="L478" s="5"/>
      <c r="M478" s="5"/>
      <c r="AB478" s="137"/>
      <c r="AC478" s="137"/>
    </row>
    <row r="479" spans="10:29" ht="15.5" x14ac:dyDescent="0.35">
      <c r="J479" s="9"/>
      <c r="K479" s="5"/>
      <c r="L479" s="5"/>
      <c r="M479" s="5"/>
      <c r="AB479" s="137"/>
      <c r="AC479" s="137"/>
    </row>
    <row r="480" spans="10:29" ht="15.5" x14ac:dyDescent="0.35">
      <c r="J480" s="9"/>
      <c r="K480" s="5"/>
      <c r="L480" s="5"/>
      <c r="M480" s="5"/>
      <c r="AB480" s="137"/>
      <c r="AC480" s="137"/>
    </row>
    <row r="481" spans="10:29" ht="15.5" x14ac:dyDescent="0.35">
      <c r="J481" s="9"/>
      <c r="K481" s="5"/>
      <c r="L481" s="5"/>
      <c r="M481" s="5"/>
      <c r="AB481" s="137"/>
      <c r="AC481" s="137"/>
    </row>
    <row r="482" spans="10:29" ht="15.5" x14ac:dyDescent="0.35">
      <c r="J482" s="9"/>
      <c r="K482" s="5"/>
      <c r="L482" s="5"/>
      <c r="M482" s="5"/>
      <c r="AB482" s="137"/>
      <c r="AC482" s="137"/>
    </row>
    <row r="483" spans="10:29" ht="15.5" x14ac:dyDescent="0.35">
      <c r="J483" s="9"/>
      <c r="K483" s="5"/>
      <c r="L483" s="5"/>
      <c r="M483" s="5"/>
      <c r="AB483" s="137"/>
      <c r="AC483" s="137"/>
    </row>
    <row r="484" spans="10:29" ht="15.5" x14ac:dyDescent="0.35">
      <c r="J484" s="9"/>
      <c r="K484" s="5"/>
      <c r="L484" s="5"/>
      <c r="M484" s="5"/>
      <c r="AB484" s="137"/>
      <c r="AC484" s="137"/>
    </row>
    <row r="485" spans="10:29" ht="15.5" x14ac:dyDescent="0.35">
      <c r="J485" s="9"/>
      <c r="K485" s="5"/>
      <c r="L485" s="5"/>
      <c r="M485" s="5"/>
      <c r="AB485" s="137"/>
      <c r="AC485" s="137"/>
    </row>
    <row r="486" spans="10:29" ht="15.5" x14ac:dyDescent="0.35">
      <c r="J486" s="9"/>
      <c r="K486" s="5"/>
      <c r="L486" s="5"/>
      <c r="M486" s="5"/>
      <c r="AB486" s="137"/>
      <c r="AC486" s="137"/>
    </row>
    <row r="487" spans="10:29" ht="15.5" x14ac:dyDescent="0.35">
      <c r="J487" s="9"/>
      <c r="K487" s="5"/>
      <c r="L487" s="5"/>
      <c r="M487" s="5"/>
      <c r="AB487" s="137"/>
      <c r="AC487" s="137"/>
    </row>
    <row r="488" spans="10:29" ht="15.5" x14ac:dyDescent="0.35">
      <c r="J488" s="9"/>
      <c r="K488" s="5"/>
      <c r="L488" s="5"/>
      <c r="M488" s="5"/>
      <c r="AB488" s="137"/>
      <c r="AC488" s="137"/>
    </row>
    <row r="489" spans="10:29" ht="15.5" x14ac:dyDescent="0.35">
      <c r="J489" s="9"/>
      <c r="K489" s="5"/>
      <c r="L489" s="5"/>
      <c r="M489" s="5"/>
      <c r="AB489" s="137"/>
      <c r="AC489" s="137"/>
    </row>
    <row r="490" spans="10:29" ht="15.5" x14ac:dyDescent="0.35">
      <c r="J490" s="9"/>
      <c r="K490" s="5"/>
      <c r="L490" s="5"/>
      <c r="M490" s="5"/>
      <c r="AB490" s="137"/>
      <c r="AC490" s="137"/>
    </row>
    <row r="491" spans="10:29" ht="15.5" x14ac:dyDescent="0.35">
      <c r="J491" s="9"/>
      <c r="K491" s="5"/>
      <c r="L491" s="5"/>
      <c r="M491" s="5"/>
      <c r="AB491" s="137"/>
      <c r="AC491" s="137"/>
    </row>
    <row r="492" spans="10:29" ht="15.5" x14ac:dyDescent="0.35">
      <c r="J492" s="9"/>
      <c r="K492" s="5"/>
      <c r="L492" s="5"/>
      <c r="M492" s="5"/>
      <c r="AB492" s="137"/>
      <c r="AC492" s="137"/>
    </row>
    <row r="493" spans="10:29" ht="15.5" x14ac:dyDescent="0.35">
      <c r="J493" s="9"/>
      <c r="K493" s="5"/>
      <c r="L493" s="5"/>
      <c r="M493" s="5"/>
      <c r="AB493" s="137"/>
      <c r="AC493" s="137"/>
    </row>
    <row r="494" spans="10:29" ht="15.5" x14ac:dyDescent="0.35">
      <c r="J494" s="9"/>
      <c r="K494" s="5"/>
      <c r="L494" s="5"/>
      <c r="M494" s="5"/>
      <c r="AB494" s="137"/>
      <c r="AC494" s="137"/>
    </row>
    <row r="495" spans="10:29" ht="15.5" x14ac:dyDescent="0.35">
      <c r="J495" s="9"/>
      <c r="K495" s="5"/>
      <c r="L495" s="5"/>
      <c r="M495" s="5"/>
      <c r="AB495" s="137"/>
      <c r="AC495" s="137"/>
    </row>
    <row r="496" spans="10:29" ht="15.5" x14ac:dyDescent="0.35">
      <c r="J496" s="9"/>
      <c r="K496" s="5"/>
      <c r="L496" s="5"/>
      <c r="M496" s="5"/>
      <c r="AB496" s="137"/>
      <c r="AC496" s="137"/>
    </row>
    <row r="497" spans="10:29" ht="15.5" x14ac:dyDescent="0.35">
      <c r="J497" s="9"/>
      <c r="K497" s="5"/>
      <c r="L497" s="5"/>
      <c r="M497" s="5"/>
      <c r="AB497" s="137"/>
      <c r="AC497" s="137"/>
    </row>
    <row r="498" spans="10:29" ht="15.5" x14ac:dyDescent="0.35">
      <c r="J498" s="9"/>
      <c r="K498" s="5"/>
      <c r="L498" s="5"/>
      <c r="M498" s="5"/>
      <c r="AB498" s="137"/>
      <c r="AC498" s="137"/>
    </row>
    <row r="499" spans="10:29" ht="15.5" x14ac:dyDescent="0.35">
      <c r="J499" s="9"/>
      <c r="K499" s="5"/>
      <c r="L499" s="5"/>
      <c r="M499" s="5"/>
      <c r="AB499" s="137"/>
      <c r="AC499" s="137"/>
    </row>
    <row r="500" spans="10:29" ht="15.5" x14ac:dyDescent="0.35">
      <c r="J500" s="9"/>
      <c r="K500" s="5"/>
      <c r="L500" s="5"/>
      <c r="M500" s="5"/>
      <c r="AB500" s="137"/>
      <c r="AC500" s="137"/>
    </row>
    <row r="501" spans="10:29" ht="15.5" x14ac:dyDescent="0.35">
      <c r="J501" s="9"/>
      <c r="K501" s="5"/>
      <c r="L501" s="5"/>
      <c r="M501" s="5"/>
      <c r="AB501" s="137"/>
      <c r="AC501" s="137"/>
    </row>
    <row r="502" spans="10:29" ht="15.5" x14ac:dyDescent="0.35">
      <c r="J502" s="9"/>
      <c r="K502" s="5"/>
      <c r="L502" s="5"/>
      <c r="M502" s="5"/>
      <c r="AB502" s="137"/>
      <c r="AC502" s="137"/>
    </row>
    <row r="503" spans="10:29" ht="15.5" x14ac:dyDescent="0.35">
      <c r="J503" s="9"/>
      <c r="K503" s="5"/>
      <c r="L503" s="5"/>
      <c r="M503" s="5"/>
      <c r="AB503" s="137"/>
      <c r="AC503" s="137"/>
    </row>
    <row r="504" spans="10:29" ht="15.5" x14ac:dyDescent="0.35">
      <c r="J504" s="9"/>
      <c r="K504" s="5"/>
      <c r="L504" s="5"/>
      <c r="M504" s="5"/>
      <c r="AB504" s="137"/>
      <c r="AC504" s="137"/>
    </row>
    <row r="505" spans="10:29" ht="15.5" x14ac:dyDescent="0.35">
      <c r="J505" s="9"/>
      <c r="K505" s="5"/>
      <c r="L505" s="5"/>
      <c r="M505" s="5"/>
      <c r="AB505" s="137"/>
      <c r="AC505" s="137"/>
    </row>
    <row r="506" spans="10:29" ht="15.5" x14ac:dyDescent="0.35">
      <c r="J506" s="9"/>
      <c r="K506" s="5"/>
      <c r="L506" s="5"/>
      <c r="M506" s="5"/>
      <c r="AB506" s="137"/>
      <c r="AC506" s="137"/>
    </row>
    <row r="507" spans="10:29" ht="15.5" x14ac:dyDescent="0.35">
      <c r="J507" s="9"/>
      <c r="K507" s="5"/>
      <c r="L507" s="5"/>
      <c r="M507" s="5"/>
      <c r="AB507" s="137"/>
      <c r="AC507" s="137"/>
    </row>
    <row r="508" spans="10:29" ht="15.5" x14ac:dyDescent="0.35">
      <c r="J508" s="9"/>
      <c r="K508" s="5"/>
      <c r="L508" s="5"/>
      <c r="M508" s="5"/>
      <c r="AB508" s="137"/>
      <c r="AC508" s="137"/>
    </row>
    <row r="509" spans="10:29" ht="15.5" x14ac:dyDescent="0.35">
      <c r="J509" s="9"/>
      <c r="K509" s="5"/>
      <c r="L509" s="5"/>
      <c r="M509" s="5"/>
      <c r="AB509" s="137"/>
      <c r="AC509" s="137"/>
    </row>
    <row r="510" spans="10:29" ht="15.5" x14ac:dyDescent="0.35">
      <c r="J510" s="9"/>
      <c r="K510" s="5"/>
      <c r="L510" s="5"/>
      <c r="M510" s="5"/>
      <c r="AB510" s="137"/>
      <c r="AC510" s="137"/>
    </row>
    <row r="511" spans="10:29" ht="15.5" x14ac:dyDescent="0.35">
      <c r="J511" s="9"/>
      <c r="K511" s="5"/>
      <c r="L511" s="5"/>
      <c r="M511" s="5"/>
      <c r="AB511" s="137"/>
      <c r="AC511" s="137"/>
    </row>
    <row r="512" spans="10:29" ht="15.5" x14ac:dyDescent="0.35">
      <c r="J512" s="9"/>
      <c r="K512" s="5"/>
      <c r="L512" s="5"/>
      <c r="M512" s="5"/>
      <c r="AB512" s="137"/>
      <c r="AC512" s="137"/>
    </row>
    <row r="513" spans="10:29" ht="15.5" x14ac:dyDescent="0.35">
      <c r="J513" s="9"/>
      <c r="K513" s="5"/>
      <c r="L513" s="5"/>
      <c r="M513" s="5"/>
      <c r="AB513" s="137"/>
      <c r="AC513" s="137"/>
    </row>
    <row r="514" spans="10:29" ht="15.5" x14ac:dyDescent="0.35">
      <c r="J514" s="9"/>
      <c r="K514" s="5"/>
      <c r="L514" s="5"/>
      <c r="M514" s="5"/>
      <c r="AB514" s="137"/>
      <c r="AC514" s="137"/>
    </row>
    <row r="515" spans="10:29" ht="15.5" x14ac:dyDescent="0.35">
      <c r="J515" s="9"/>
      <c r="K515" s="5"/>
      <c r="L515" s="5"/>
      <c r="M515" s="5"/>
      <c r="AB515" s="137"/>
      <c r="AC515" s="137"/>
    </row>
    <row r="516" spans="10:29" ht="15.5" x14ac:dyDescent="0.35">
      <c r="J516" s="9"/>
      <c r="K516" s="5"/>
      <c r="L516" s="5"/>
      <c r="M516" s="5"/>
      <c r="AB516" s="137"/>
      <c r="AC516" s="137"/>
    </row>
    <row r="517" spans="10:29" ht="15.5" x14ac:dyDescent="0.35">
      <c r="J517" s="9"/>
      <c r="K517" s="5"/>
      <c r="L517" s="5"/>
      <c r="M517" s="5"/>
      <c r="AB517" s="137"/>
      <c r="AC517" s="137"/>
    </row>
    <row r="518" spans="10:29" ht="15.5" x14ac:dyDescent="0.35">
      <c r="J518" s="9"/>
      <c r="K518" s="5"/>
      <c r="L518" s="5"/>
      <c r="M518" s="5"/>
      <c r="AB518" s="137"/>
      <c r="AC518" s="137"/>
    </row>
    <row r="519" spans="10:29" ht="15.5" x14ac:dyDescent="0.35">
      <c r="J519" s="9"/>
      <c r="K519" s="5"/>
      <c r="L519" s="5"/>
      <c r="M519" s="5"/>
      <c r="AB519" s="137"/>
      <c r="AC519" s="137"/>
    </row>
    <row r="520" spans="10:29" ht="15.5" x14ac:dyDescent="0.35">
      <c r="J520" s="9"/>
      <c r="K520" s="5"/>
      <c r="L520" s="5"/>
      <c r="M520" s="5"/>
      <c r="AB520" s="137"/>
      <c r="AC520" s="137"/>
    </row>
    <row r="521" spans="10:29" ht="15.5" x14ac:dyDescent="0.35">
      <c r="J521" s="9"/>
      <c r="K521" s="5"/>
      <c r="L521" s="5"/>
      <c r="M521" s="5"/>
      <c r="AB521" s="137"/>
      <c r="AC521" s="137"/>
    </row>
    <row r="522" spans="10:29" ht="15.5" x14ac:dyDescent="0.35">
      <c r="J522" s="9"/>
      <c r="K522" s="5"/>
      <c r="L522" s="5"/>
      <c r="M522" s="5"/>
      <c r="AB522" s="137"/>
      <c r="AC522" s="137"/>
    </row>
    <row r="523" spans="10:29" ht="15.5" x14ac:dyDescent="0.35">
      <c r="J523" s="9"/>
      <c r="K523" s="5"/>
      <c r="L523" s="5"/>
      <c r="M523" s="5"/>
      <c r="AB523" s="137"/>
      <c r="AC523" s="137"/>
    </row>
    <row r="524" spans="10:29" ht="15.5" x14ac:dyDescent="0.35">
      <c r="J524" s="9"/>
      <c r="K524" s="5"/>
      <c r="L524" s="5"/>
      <c r="M524" s="5"/>
      <c r="AB524" s="137"/>
      <c r="AC524" s="137"/>
    </row>
    <row r="525" spans="10:29" ht="15.5" x14ac:dyDescent="0.35">
      <c r="J525" s="9"/>
      <c r="K525" s="5"/>
      <c r="L525" s="5"/>
      <c r="M525" s="5"/>
      <c r="AB525" s="137"/>
      <c r="AC525" s="137"/>
    </row>
    <row r="526" spans="10:29" ht="15.5" x14ac:dyDescent="0.35">
      <c r="J526" s="9"/>
      <c r="K526" s="5"/>
      <c r="L526" s="5"/>
      <c r="M526" s="5"/>
      <c r="AB526" s="137"/>
      <c r="AC526" s="137"/>
    </row>
    <row r="527" spans="10:29" ht="15.5" x14ac:dyDescent="0.35">
      <c r="J527" s="9"/>
      <c r="K527" s="5"/>
      <c r="L527" s="5"/>
      <c r="M527" s="5"/>
      <c r="AB527" s="137"/>
      <c r="AC527" s="137"/>
    </row>
    <row r="528" spans="10:29" ht="15.5" x14ac:dyDescent="0.35">
      <c r="J528" s="9"/>
      <c r="K528" s="5"/>
      <c r="L528" s="5"/>
      <c r="M528" s="5"/>
      <c r="AB528" s="137"/>
      <c r="AC528" s="137"/>
    </row>
    <row r="529" spans="10:29" ht="15.5" x14ac:dyDescent="0.35">
      <c r="J529" s="9"/>
      <c r="K529" s="5"/>
      <c r="L529" s="5"/>
      <c r="M529" s="5"/>
      <c r="AB529" s="137"/>
      <c r="AC529" s="137"/>
    </row>
    <row r="530" spans="10:29" ht="15.5" x14ac:dyDescent="0.35">
      <c r="J530" s="9"/>
      <c r="K530" s="5"/>
      <c r="L530" s="5"/>
      <c r="M530" s="5"/>
      <c r="AB530" s="137"/>
      <c r="AC530" s="137"/>
    </row>
    <row r="531" spans="10:29" ht="15.5" x14ac:dyDescent="0.35">
      <c r="J531" s="9"/>
      <c r="K531" s="5"/>
      <c r="L531" s="5"/>
      <c r="M531" s="5"/>
      <c r="AB531" s="137"/>
      <c r="AC531" s="137"/>
    </row>
    <row r="532" spans="10:29" ht="15.5" x14ac:dyDescent="0.35">
      <c r="J532" s="9"/>
      <c r="K532" s="5"/>
      <c r="L532" s="5"/>
      <c r="M532" s="5"/>
      <c r="AB532" s="137"/>
      <c r="AC532" s="137"/>
    </row>
    <row r="533" spans="10:29" ht="15.5" x14ac:dyDescent="0.35">
      <c r="J533" s="9"/>
      <c r="K533" s="5"/>
      <c r="L533" s="5"/>
      <c r="M533" s="5"/>
      <c r="AB533" s="137"/>
      <c r="AC533" s="137"/>
    </row>
    <row r="534" spans="10:29" ht="15.5" x14ac:dyDescent="0.35">
      <c r="J534" s="9"/>
      <c r="K534" s="5"/>
      <c r="L534" s="5"/>
      <c r="M534" s="5"/>
      <c r="AB534" s="137"/>
      <c r="AC534" s="137"/>
    </row>
    <row r="535" spans="10:29" ht="15.5" x14ac:dyDescent="0.35">
      <c r="J535" s="9"/>
      <c r="K535" s="5"/>
      <c r="L535" s="5"/>
      <c r="M535" s="5"/>
      <c r="AB535" s="137"/>
      <c r="AC535" s="137"/>
    </row>
    <row r="536" spans="10:29" ht="15.5" x14ac:dyDescent="0.35">
      <c r="J536" s="9"/>
      <c r="K536" s="5"/>
      <c r="L536" s="5"/>
      <c r="M536" s="5"/>
      <c r="AB536" s="137"/>
      <c r="AC536" s="137"/>
    </row>
    <row r="537" spans="10:29" ht="15.5" x14ac:dyDescent="0.35">
      <c r="J537" s="9"/>
      <c r="K537" s="5"/>
      <c r="L537" s="5"/>
      <c r="M537" s="5"/>
      <c r="AB537" s="137"/>
      <c r="AC537" s="137"/>
    </row>
    <row r="538" spans="10:29" ht="15.5" x14ac:dyDescent="0.35">
      <c r="J538" s="9"/>
      <c r="K538" s="5"/>
      <c r="L538" s="5"/>
      <c r="M538" s="5"/>
      <c r="AB538" s="137"/>
      <c r="AC538" s="137"/>
    </row>
    <row r="539" spans="10:29" ht="15.5" x14ac:dyDescent="0.35">
      <c r="J539" s="9"/>
      <c r="K539" s="5"/>
      <c r="L539" s="5"/>
      <c r="M539" s="5"/>
      <c r="AB539" s="137"/>
      <c r="AC539" s="137"/>
    </row>
    <row r="540" spans="10:29" ht="15.5" x14ac:dyDescent="0.35">
      <c r="J540" s="9"/>
      <c r="K540" s="5"/>
      <c r="L540" s="5"/>
      <c r="M540" s="5"/>
      <c r="AB540" s="137"/>
      <c r="AC540" s="137"/>
    </row>
    <row r="541" spans="10:29" ht="15.5" x14ac:dyDescent="0.35">
      <c r="J541" s="9"/>
      <c r="K541" s="5"/>
      <c r="L541" s="5"/>
      <c r="M541" s="5"/>
      <c r="AB541" s="137"/>
      <c r="AC541" s="137"/>
    </row>
    <row r="542" spans="10:29" ht="15.5" x14ac:dyDescent="0.35">
      <c r="J542" s="9"/>
      <c r="K542" s="5"/>
      <c r="L542" s="5"/>
      <c r="M542" s="5"/>
      <c r="AB542" s="137"/>
      <c r="AC542" s="137"/>
    </row>
    <row r="543" spans="10:29" ht="15.5" x14ac:dyDescent="0.35">
      <c r="J543" s="9"/>
      <c r="K543" s="5"/>
      <c r="L543" s="5"/>
      <c r="M543" s="5"/>
      <c r="AB543" s="137"/>
      <c r="AC543" s="137"/>
    </row>
    <row r="544" spans="10:29" ht="15.5" x14ac:dyDescent="0.35">
      <c r="J544" s="9"/>
      <c r="K544" s="5"/>
      <c r="L544" s="5"/>
      <c r="M544" s="5"/>
      <c r="AB544" s="137"/>
      <c r="AC544" s="137"/>
    </row>
    <row r="545" spans="10:29" ht="15.5" x14ac:dyDescent="0.35">
      <c r="J545" s="9"/>
      <c r="K545" s="5"/>
      <c r="L545" s="5"/>
      <c r="M545" s="5"/>
      <c r="AB545" s="137"/>
      <c r="AC545" s="137"/>
    </row>
    <row r="546" spans="10:29" ht="15.5" x14ac:dyDescent="0.35">
      <c r="J546" s="9"/>
      <c r="K546" s="5"/>
      <c r="L546" s="5"/>
      <c r="M546" s="5"/>
      <c r="AB546" s="137"/>
      <c r="AC546" s="137"/>
    </row>
    <row r="547" spans="10:29" ht="15.5" x14ac:dyDescent="0.35">
      <c r="J547" s="9"/>
      <c r="K547" s="5"/>
      <c r="L547" s="5"/>
      <c r="M547" s="5"/>
      <c r="AB547" s="137"/>
      <c r="AC547" s="137"/>
    </row>
    <row r="548" spans="10:29" ht="15.5" x14ac:dyDescent="0.35">
      <c r="J548" s="9"/>
      <c r="K548" s="5"/>
      <c r="L548" s="5"/>
      <c r="M548" s="5"/>
      <c r="AB548" s="137"/>
      <c r="AC548" s="137"/>
    </row>
    <row r="549" spans="10:29" ht="15.5" x14ac:dyDescent="0.35">
      <c r="J549" s="9"/>
      <c r="K549" s="5"/>
      <c r="L549" s="5"/>
      <c r="M549" s="5"/>
      <c r="AB549" s="137"/>
      <c r="AC549" s="137"/>
    </row>
    <row r="550" spans="10:29" ht="15.5" x14ac:dyDescent="0.35">
      <c r="J550" s="9"/>
      <c r="K550" s="5"/>
      <c r="L550" s="5"/>
      <c r="M550" s="5"/>
      <c r="AB550" s="137"/>
      <c r="AC550" s="137"/>
    </row>
    <row r="551" spans="10:29" ht="15.5" x14ac:dyDescent="0.35">
      <c r="J551" s="9"/>
      <c r="K551" s="5"/>
      <c r="L551" s="5"/>
      <c r="M551" s="5"/>
      <c r="AB551" s="137"/>
      <c r="AC551" s="137"/>
    </row>
    <row r="552" spans="10:29" ht="15.5" x14ac:dyDescent="0.35">
      <c r="J552" s="9"/>
      <c r="K552" s="5"/>
      <c r="L552" s="5"/>
      <c r="M552" s="5"/>
      <c r="AB552" s="137"/>
      <c r="AC552" s="137"/>
    </row>
    <row r="553" spans="10:29" ht="15.5" x14ac:dyDescent="0.35">
      <c r="J553" s="9"/>
      <c r="K553" s="5"/>
      <c r="L553" s="5"/>
      <c r="M553" s="5"/>
      <c r="AB553" s="137"/>
      <c r="AC553" s="137"/>
    </row>
    <row r="554" spans="10:29" ht="15.5" x14ac:dyDescent="0.35">
      <c r="J554" s="9"/>
      <c r="K554" s="5"/>
      <c r="L554" s="5"/>
      <c r="M554" s="5"/>
      <c r="AB554" s="137"/>
      <c r="AC554" s="137"/>
    </row>
    <row r="555" spans="10:29" ht="15.5" x14ac:dyDescent="0.35">
      <c r="J555" s="9"/>
      <c r="K555" s="5"/>
      <c r="L555" s="5"/>
      <c r="M555" s="5"/>
      <c r="AB555" s="137"/>
      <c r="AC555" s="137"/>
    </row>
    <row r="556" spans="10:29" ht="15.5" x14ac:dyDescent="0.35">
      <c r="J556" s="9"/>
      <c r="K556" s="5"/>
      <c r="L556" s="5"/>
      <c r="M556" s="5"/>
      <c r="AB556" s="137"/>
      <c r="AC556" s="137"/>
    </row>
    <row r="557" spans="10:29" ht="15.5" x14ac:dyDescent="0.35">
      <c r="J557" s="9"/>
      <c r="K557" s="5"/>
      <c r="L557" s="5"/>
      <c r="M557" s="5"/>
      <c r="AB557" s="137"/>
      <c r="AC557" s="137"/>
    </row>
    <row r="558" spans="10:29" ht="15.5" x14ac:dyDescent="0.35">
      <c r="J558" s="9"/>
      <c r="K558" s="5"/>
      <c r="L558" s="5"/>
      <c r="M558" s="5"/>
      <c r="AB558" s="137"/>
      <c r="AC558" s="137"/>
    </row>
    <row r="559" spans="10:29" ht="15.5" x14ac:dyDescent="0.35">
      <c r="J559" s="9"/>
      <c r="K559" s="5"/>
      <c r="L559" s="5"/>
      <c r="M559" s="5"/>
      <c r="AB559" s="137"/>
      <c r="AC559" s="137"/>
    </row>
    <row r="560" spans="10:29" ht="15.5" x14ac:dyDescent="0.35">
      <c r="J560" s="9"/>
      <c r="K560" s="5"/>
      <c r="L560" s="5"/>
      <c r="M560" s="5"/>
      <c r="AB560" s="137"/>
      <c r="AC560" s="137"/>
    </row>
    <row r="561" spans="10:29" ht="15.5" x14ac:dyDescent="0.35">
      <c r="J561" s="9"/>
      <c r="K561" s="5"/>
      <c r="L561" s="5"/>
      <c r="M561" s="5"/>
      <c r="AB561" s="137"/>
      <c r="AC561" s="137"/>
    </row>
    <row r="562" spans="10:29" ht="15.5" x14ac:dyDescent="0.35">
      <c r="J562" s="9"/>
      <c r="K562" s="5"/>
      <c r="L562" s="5"/>
      <c r="M562" s="5"/>
      <c r="AB562" s="137"/>
      <c r="AC562" s="137"/>
    </row>
    <row r="563" spans="10:29" ht="15.5" x14ac:dyDescent="0.35">
      <c r="J563" s="9"/>
      <c r="K563" s="5"/>
      <c r="L563" s="5"/>
      <c r="M563" s="5"/>
      <c r="AB563" s="137"/>
      <c r="AC563" s="137"/>
    </row>
    <row r="564" spans="10:29" ht="15.5" x14ac:dyDescent="0.35">
      <c r="J564" s="9"/>
      <c r="K564" s="5"/>
      <c r="L564" s="5"/>
      <c r="M564" s="5"/>
      <c r="AB564" s="137"/>
      <c r="AC564" s="137"/>
    </row>
    <row r="565" spans="10:29" ht="15.5" x14ac:dyDescent="0.35">
      <c r="J565" s="9"/>
      <c r="K565" s="5"/>
      <c r="L565" s="5"/>
      <c r="M565" s="5"/>
      <c r="AB565" s="137"/>
      <c r="AC565" s="137"/>
    </row>
    <row r="566" spans="10:29" ht="15.5" x14ac:dyDescent="0.35">
      <c r="J566" s="9"/>
      <c r="K566" s="5"/>
      <c r="L566" s="5"/>
      <c r="M566" s="5"/>
      <c r="AB566" s="137"/>
      <c r="AC566" s="137"/>
    </row>
    <row r="567" spans="10:29" ht="15.5" x14ac:dyDescent="0.35">
      <c r="J567" s="9"/>
      <c r="K567" s="5"/>
      <c r="L567" s="5"/>
      <c r="M567" s="5"/>
      <c r="AB567" s="137"/>
      <c r="AC567" s="137"/>
    </row>
    <row r="568" spans="10:29" ht="15.5" x14ac:dyDescent="0.35">
      <c r="J568" s="9"/>
      <c r="K568" s="5"/>
      <c r="L568" s="5"/>
      <c r="M568" s="5"/>
      <c r="AB568" s="137"/>
      <c r="AC568" s="137"/>
    </row>
    <row r="569" spans="10:29" ht="15.5" x14ac:dyDescent="0.35">
      <c r="J569" s="9"/>
      <c r="K569" s="5"/>
      <c r="L569" s="5"/>
      <c r="M569" s="5"/>
      <c r="AB569" s="137"/>
      <c r="AC569" s="137"/>
    </row>
    <row r="570" spans="10:29" ht="15.5" x14ac:dyDescent="0.35">
      <c r="J570" s="9"/>
      <c r="K570" s="5"/>
      <c r="L570" s="5"/>
      <c r="M570" s="5"/>
      <c r="AB570" s="137"/>
      <c r="AC570" s="137"/>
    </row>
    <row r="571" spans="10:29" ht="15.5" x14ac:dyDescent="0.35">
      <c r="J571" s="9"/>
      <c r="K571" s="5"/>
      <c r="L571" s="5"/>
      <c r="M571" s="5"/>
      <c r="AB571" s="137"/>
      <c r="AC571" s="137"/>
    </row>
    <row r="572" spans="10:29" ht="15.5" x14ac:dyDescent="0.35">
      <c r="J572" s="9"/>
      <c r="K572" s="5"/>
      <c r="L572" s="5"/>
      <c r="M572" s="5"/>
      <c r="AB572" s="137"/>
      <c r="AC572" s="137"/>
    </row>
    <row r="573" spans="10:29" ht="15.5" x14ac:dyDescent="0.35">
      <c r="J573" s="9"/>
      <c r="K573" s="5"/>
      <c r="L573" s="5"/>
      <c r="M573" s="5"/>
      <c r="AB573" s="137"/>
      <c r="AC573" s="137"/>
    </row>
    <row r="574" spans="10:29" ht="15.5" x14ac:dyDescent="0.35">
      <c r="J574" s="9"/>
      <c r="K574" s="5"/>
      <c r="L574" s="5"/>
      <c r="M574" s="5"/>
      <c r="AB574" s="137"/>
      <c r="AC574" s="137"/>
    </row>
    <row r="575" spans="10:29" ht="15.5" x14ac:dyDescent="0.35">
      <c r="J575" s="9"/>
      <c r="K575" s="5"/>
      <c r="L575" s="5"/>
      <c r="M575" s="5"/>
      <c r="AB575" s="137"/>
      <c r="AC575" s="137"/>
    </row>
    <row r="576" spans="10:29" ht="15.5" x14ac:dyDescent="0.35">
      <c r="J576" s="9"/>
      <c r="K576" s="5"/>
      <c r="L576" s="5"/>
      <c r="M576" s="5"/>
      <c r="AB576" s="137"/>
      <c r="AC576" s="137"/>
    </row>
    <row r="577" spans="10:29" ht="15.5" x14ac:dyDescent="0.35">
      <c r="J577" s="9"/>
      <c r="K577" s="5"/>
      <c r="L577" s="5"/>
      <c r="M577" s="5"/>
      <c r="AB577" s="137"/>
      <c r="AC577" s="137"/>
    </row>
    <row r="578" spans="10:29" ht="15.5" x14ac:dyDescent="0.35">
      <c r="J578" s="9"/>
      <c r="K578" s="5"/>
      <c r="L578" s="5"/>
      <c r="M578" s="5"/>
      <c r="AB578" s="137"/>
      <c r="AC578" s="137"/>
    </row>
    <row r="579" spans="10:29" ht="15.5" x14ac:dyDescent="0.35">
      <c r="J579" s="9"/>
      <c r="K579" s="5"/>
      <c r="L579" s="5"/>
      <c r="M579" s="5"/>
      <c r="AB579" s="137"/>
      <c r="AC579" s="137"/>
    </row>
    <row r="580" spans="10:29" ht="15.5" x14ac:dyDescent="0.35">
      <c r="J580" s="9"/>
      <c r="K580" s="5"/>
      <c r="L580" s="5"/>
      <c r="M580" s="5"/>
      <c r="AB580" s="137"/>
      <c r="AC580" s="137"/>
    </row>
    <row r="581" spans="10:29" ht="15.5" x14ac:dyDescent="0.35">
      <c r="J581" s="9"/>
      <c r="K581" s="5"/>
      <c r="L581" s="5"/>
      <c r="M581" s="5"/>
      <c r="AB581" s="137"/>
      <c r="AC581" s="137"/>
    </row>
    <row r="582" spans="10:29" ht="15.5" x14ac:dyDescent="0.35">
      <c r="J582" s="9"/>
      <c r="K582" s="5"/>
      <c r="L582" s="5"/>
      <c r="M582" s="5"/>
      <c r="AB582" s="137"/>
      <c r="AC582" s="137"/>
    </row>
    <row r="583" spans="10:29" ht="15.5" x14ac:dyDescent="0.35">
      <c r="J583" s="9"/>
      <c r="K583" s="5"/>
      <c r="L583" s="5"/>
      <c r="M583" s="5"/>
      <c r="AB583" s="137"/>
      <c r="AC583" s="137"/>
    </row>
    <row r="584" spans="10:29" ht="15.5" x14ac:dyDescent="0.35">
      <c r="J584" s="9"/>
      <c r="K584" s="5"/>
      <c r="L584" s="5"/>
      <c r="M584" s="5"/>
      <c r="AB584" s="137"/>
      <c r="AC584" s="137"/>
    </row>
    <row r="585" spans="10:29" ht="15.5" x14ac:dyDescent="0.35">
      <c r="J585" s="9"/>
      <c r="K585" s="5"/>
      <c r="L585" s="5"/>
      <c r="M585" s="5"/>
      <c r="AB585" s="137"/>
      <c r="AC585" s="137"/>
    </row>
    <row r="586" spans="10:29" ht="15.5" x14ac:dyDescent="0.35">
      <c r="J586" s="9"/>
      <c r="K586" s="5"/>
      <c r="L586" s="5"/>
      <c r="M586" s="5"/>
      <c r="AB586" s="137"/>
      <c r="AC586" s="137"/>
    </row>
    <row r="587" spans="10:29" ht="15.5" x14ac:dyDescent="0.35">
      <c r="J587" s="9"/>
      <c r="K587" s="5"/>
      <c r="L587" s="5"/>
      <c r="M587" s="5"/>
      <c r="AB587" s="137"/>
      <c r="AC587" s="137"/>
    </row>
    <row r="588" spans="10:29" ht="15.5" x14ac:dyDescent="0.35">
      <c r="J588" s="9"/>
      <c r="K588" s="5"/>
      <c r="L588" s="5"/>
      <c r="M588" s="5"/>
      <c r="AB588" s="137"/>
      <c r="AC588" s="137"/>
    </row>
    <row r="589" spans="10:29" ht="15.5" x14ac:dyDescent="0.35">
      <c r="J589" s="9"/>
      <c r="K589" s="5"/>
      <c r="L589" s="5"/>
      <c r="M589" s="5"/>
      <c r="AB589" s="137"/>
      <c r="AC589" s="137"/>
    </row>
    <row r="590" spans="10:29" ht="15.5" x14ac:dyDescent="0.35">
      <c r="J590" s="9"/>
      <c r="K590" s="5"/>
      <c r="L590" s="5"/>
      <c r="M590" s="5"/>
      <c r="AB590" s="137"/>
      <c r="AC590" s="137"/>
    </row>
    <row r="591" spans="10:29" ht="15.5" x14ac:dyDescent="0.35">
      <c r="J591" s="9"/>
      <c r="K591" s="5"/>
      <c r="L591" s="5"/>
      <c r="M591" s="5"/>
      <c r="AB591" s="137"/>
      <c r="AC591" s="137"/>
    </row>
    <row r="592" spans="10:29" ht="15.5" x14ac:dyDescent="0.35">
      <c r="J592" s="9"/>
      <c r="K592" s="5"/>
      <c r="L592" s="5"/>
      <c r="M592" s="5"/>
      <c r="AB592" s="137"/>
      <c r="AC592" s="137"/>
    </row>
    <row r="593" spans="10:29" ht="15.5" x14ac:dyDescent="0.35">
      <c r="J593" s="9"/>
      <c r="K593" s="5"/>
      <c r="L593" s="5"/>
      <c r="M593" s="5"/>
      <c r="AB593" s="137"/>
      <c r="AC593" s="137"/>
    </row>
    <row r="594" spans="10:29" ht="15.5" x14ac:dyDescent="0.35">
      <c r="J594" s="9"/>
      <c r="K594" s="5"/>
      <c r="L594" s="5"/>
      <c r="M594" s="5"/>
      <c r="AB594" s="137"/>
      <c r="AC594" s="137"/>
    </row>
    <row r="595" spans="10:29" ht="15.5" x14ac:dyDescent="0.35">
      <c r="J595" s="9"/>
      <c r="K595" s="5"/>
      <c r="L595" s="5"/>
      <c r="M595" s="5"/>
      <c r="AB595" s="137"/>
      <c r="AC595" s="137"/>
    </row>
    <row r="596" spans="10:29" ht="15.5" x14ac:dyDescent="0.35">
      <c r="J596" s="9"/>
      <c r="K596" s="5"/>
      <c r="L596" s="5"/>
      <c r="M596" s="5"/>
      <c r="AB596" s="137"/>
      <c r="AC596" s="137"/>
    </row>
    <row r="597" spans="10:29" ht="15.5" x14ac:dyDescent="0.35">
      <c r="J597" s="9"/>
      <c r="K597" s="5"/>
      <c r="L597" s="5"/>
      <c r="M597" s="5"/>
      <c r="AB597" s="137"/>
      <c r="AC597" s="137"/>
    </row>
    <row r="598" spans="10:29" ht="15.5" x14ac:dyDescent="0.35">
      <c r="J598" s="9"/>
      <c r="K598" s="5"/>
      <c r="L598" s="5"/>
      <c r="M598" s="5"/>
      <c r="AB598" s="137"/>
      <c r="AC598" s="137"/>
    </row>
    <row r="599" spans="10:29" ht="15.5" x14ac:dyDescent="0.35">
      <c r="J599" s="9"/>
      <c r="K599" s="5"/>
      <c r="L599" s="5"/>
      <c r="M599" s="5"/>
      <c r="AB599" s="137"/>
      <c r="AC599" s="137"/>
    </row>
    <row r="600" spans="10:29" ht="15.5" x14ac:dyDescent="0.35">
      <c r="J600" s="9"/>
      <c r="K600" s="5"/>
      <c r="L600" s="5"/>
      <c r="M600" s="5"/>
      <c r="AB600" s="137"/>
      <c r="AC600" s="137"/>
    </row>
    <row r="601" spans="10:29" ht="15.5" x14ac:dyDescent="0.35">
      <c r="J601" s="9"/>
      <c r="K601" s="5"/>
      <c r="L601" s="5"/>
      <c r="M601" s="5"/>
      <c r="AB601" s="137"/>
      <c r="AC601" s="137"/>
    </row>
    <row r="602" spans="10:29" ht="15.5" x14ac:dyDescent="0.35">
      <c r="J602" s="9"/>
      <c r="K602" s="5"/>
      <c r="L602" s="5"/>
      <c r="M602" s="5"/>
      <c r="AB602" s="137"/>
      <c r="AC602" s="137"/>
    </row>
    <row r="603" spans="10:29" ht="15.5" x14ac:dyDescent="0.35">
      <c r="J603" s="9"/>
      <c r="K603" s="5"/>
      <c r="L603" s="5"/>
      <c r="M603" s="5"/>
      <c r="AB603" s="137"/>
      <c r="AC603" s="137"/>
    </row>
    <row r="604" spans="10:29" ht="15.5" x14ac:dyDescent="0.35">
      <c r="J604" s="9"/>
      <c r="K604" s="5"/>
      <c r="L604" s="5"/>
      <c r="M604" s="5"/>
      <c r="AB604" s="137"/>
      <c r="AC604" s="137"/>
    </row>
    <row r="605" spans="10:29" ht="15.5" x14ac:dyDescent="0.35">
      <c r="J605" s="9"/>
      <c r="K605" s="5"/>
      <c r="L605" s="5"/>
      <c r="M605" s="5"/>
      <c r="AB605" s="137"/>
      <c r="AC605" s="137"/>
    </row>
    <row r="606" spans="10:29" ht="15.5" x14ac:dyDescent="0.35">
      <c r="J606" s="9"/>
      <c r="K606" s="5"/>
      <c r="L606" s="5"/>
      <c r="M606" s="5"/>
      <c r="AB606" s="137"/>
      <c r="AC606" s="137"/>
    </row>
    <row r="607" spans="10:29" ht="15.5" x14ac:dyDescent="0.35">
      <c r="J607" s="9"/>
      <c r="K607" s="5"/>
      <c r="L607" s="5"/>
      <c r="M607" s="5"/>
      <c r="AB607" s="137"/>
      <c r="AC607" s="137"/>
    </row>
    <row r="608" spans="10:29" ht="15.5" x14ac:dyDescent="0.35">
      <c r="J608" s="9"/>
      <c r="K608" s="5"/>
      <c r="L608" s="5"/>
      <c r="M608" s="5"/>
      <c r="AB608" s="137"/>
      <c r="AC608" s="137"/>
    </row>
    <row r="609" spans="10:29" ht="15.5" x14ac:dyDescent="0.35">
      <c r="J609" s="9"/>
      <c r="K609" s="5"/>
      <c r="L609" s="5"/>
      <c r="M609" s="5"/>
      <c r="AB609" s="137"/>
      <c r="AC609" s="137"/>
    </row>
    <row r="610" spans="10:29" ht="15.5" x14ac:dyDescent="0.35">
      <c r="J610" s="9"/>
      <c r="K610" s="5"/>
      <c r="L610" s="5"/>
      <c r="M610" s="5"/>
      <c r="AB610" s="137"/>
      <c r="AC610" s="137"/>
    </row>
    <row r="611" spans="10:29" ht="15.5" x14ac:dyDescent="0.35">
      <c r="J611" s="9"/>
      <c r="K611" s="5"/>
      <c r="L611" s="5"/>
      <c r="M611" s="5"/>
      <c r="AB611" s="137"/>
      <c r="AC611" s="137"/>
    </row>
    <row r="612" spans="10:29" ht="15.5" x14ac:dyDescent="0.35">
      <c r="J612" s="9"/>
      <c r="K612" s="5"/>
      <c r="L612" s="5"/>
      <c r="M612" s="5"/>
      <c r="AB612" s="137"/>
      <c r="AC612" s="137"/>
    </row>
    <row r="613" spans="10:29" ht="15.5" x14ac:dyDescent="0.35">
      <c r="J613" s="9"/>
      <c r="K613" s="5"/>
      <c r="L613" s="5"/>
      <c r="M613" s="5"/>
      <c r="AB613" s="137"/>
      <c r="AC613" s="137"/>
    </row>
    <row r="614" spans="10:29" ht="15.5" x14ac:dyDescent="0.35">
      <c r="J614" s="9"/>
      <c r="K614" s="5"/>
      <c r="L614" s="5"/>
      <c r="M614" s="5"/>
      <c r="AB614" s="137"/>
      <c r="AC614" s="137"/>
    </row>
    <row r="615" spans="10:29" ht="15.5" x14ac:dyDescent="0.35">
      <c r="J615" s="9"/>
      <c r="K615" s="5"/>
      <c r="L615" s="5"/>
      <c r="M615" s="5"/>
      <c r="AB615" s="137"/>
      <c r="AC615" s="137"/>
    </row>
    <row r="616" spans="10:29" ht="15.5" x14ac:dyDescent="0.35">
      <c r="J616" s="9"/>
      <c r="K616" s="5"/>
      <c r="L616" s="5"/>
      <c r="M616" s="5"/>
      <c r="AB616" s="137"/>
      <c r="AC616" s="137"/>
    </row>
    <row r="617" spans="10:29" ht="15.5" x14ac:dyDescent="0.35">
      <c r="J617" s="9"/>
      <c r="K617" s="5"/>
      <c r="L617" s="5"/>
      <c r="M617" s="5"/>
      <c r="AB617" s="137"/>
      <c r="AC617" s="137"/>
    </row>
    <row r="618" spans="10:29" ht="15.5" x14ac:dyDescent="0.35">
      <c r="J618" s="9"/>
      <c r="K618" s="5"/>
      <c r="L618" s="5"/>
      <c r="M618" s="5"/>
      <c r="AB618" s="137"/>
      <c r="AC618" s="137"/>
    </row>
    <row r="619" spans="10:29" ht="15.5" x14ac:dyDescent="0.35">
      <c r="J619" s="9"/>
      <c r="K619" s="5"/>
      <c r="L619" s="5"/>
      <c r="M619" s="5"/>
      <c r="AB619" s="137"/>
      <c r="AC619" s="137"/>
    </row>
    <row r="620" spans="10:29" ht="15.5" x14ac:dyDescent="0.35">
      <c r="J620" s="9"/>
      <c r="K620" s="5"/>
      <c r="L620" s="5"/>
      <c r="M620" s="5"/>
      <c r="AB620" s="137"/>
      <c r="AC620" s="137"/>
    </row>
    <row r="621" spans="10:29" ht="15.5" x14ac:dyDescent="0.35">
      <c r="J621" s="9"/>
      <c r="K621" s="5"/>
      <c r="L621" s="5"/>
      <c r="M621" s="5"/>
      <c r="AB621" s="137"/>
      <c r="AC621" s="137"/>
    </row>
    <row r="622" spans="10:29" ht="15.5" x14ac:dyDescent="0.35">
      <c r="J622" s="9"/>
      <c r="K622" s="5"/>
      <c r="L622" s="5"/>
      <c r="M622" s="5"/>
      <c r="AB622" s="137"/>
      <c r="AC622" s="137"/>
    </row>
    <row r="623" spans="10:29" ht="15.5" x14ac:dyDescent="0.35">
      <c r="J623" s="9"/>
      <c r="K623" s="5"/>
      <c r="L623" s="5"/>
      <c r="M623" s="5"/>
      <c r="AB623" s="137"/>
      <c r="AC623" s="137"/>
    </row>
    <row r="624" spans="10:29" ht="15.5" x14ac:dyDescent="0.35">
      <c r="J624" s="9"/>
      <c r="K624" s="5"/>
      <c r="L624" s="5"/>
      <c r="M624" s="5"/>
      <c r="AB624" s="137"/>
      <c r="AC624" s="137"/>
    </row>
    <row r="625" spans="10:29" ht="15.5" x14ac:dyDescent="0.35">
      <c r="J625" s="9"/>
      <c r="K625" s="5"/>
      <c r="L625" s="5"/>
      <c r="M625" s="5"/>
      <c r="AB625" s="137"/>
      <c r="AC625" s="137"/>
    </row>
    <row r="626" spans="10:29" ht="15.5" x14ac:dyDescent="0.35">
      <c r="J626" s="9"/>
      <c r="K626" s="5"/>
      <c r="L626" s="5"/>
      <c r="M626" s="5"/>
      <c r="AB626" s="137"/>
      <c r="AC626" s="137"/>
    </row>
    <row r="627" spans="10:29" ht="15.5" x14ac:dyDescent="0.35">
      <c r="J627" s="9"/>
      <c r="K627" s="5"/>
      <c r="L627" s="5"/>
      <c r="M627" s="5"/>
      <c r="AB627" s="137"/>
      <c r="AC627" s="137"/>
    </row>
    <row r="628" spans="10:29" ht="15.5" x14ac:dyDescent="0.35">
      <c r="J628" s="9"/>
      <c r="K628" s="5"/>
      <c r="L628" s="5"/>
      <c r="M628" s="5"/>
      <c r="AB628" s="137"/>
      <c r="AC628" s="137"/>
    </row>
    <row r="629" spans="10:29" ht="15.5" x14ac:dyDescent="0.35">
      <c r="J629" s="9"/>
      <c r="K629" s="5"/>
      <c r="L629" s="5"/>
      <c r="M629" s="5"/>
      <c r="AB629" s="137"/>
      <c r="AC629" s="137"/>
    </row>
    <row r="630" spans="10:29" ht="15.5" x14ac:dyDescent="0.35">
      <c r="J630" s="9"/>
      <c r="K630" s="5"/>
      <c r="L630" s="5"/>
      <c r="M630" s="5"/>
      <c r="AB630" s="137"/>
      <c r="AC630" s="137"/>
    </row>
    <row r="631" spans="10:29" ht="15.5" x14ac:dyDescent="0.35">
      <c r="J631" s="9"/>
      <c r="K631" s="5"/>
      <c r="L631" s="5"/>
      <c r="M631" s="5"/>
      <c r="AB631" s="137"/>
      <c r="AC631" s="137"/>
    </row>
    <row r="632" spans="10:29" ht="15.5" x14ac:dyDescent="0.35">
      <c r="J632" s="9"/>
      <c r="K632" s="5"/>
      <c r="L632" s="5"/>
      <c r="M632" s="5"/>
      <c r="AB632" s="137"/>
      <c r="AC632" s="137"/>
    </row>
    <row r="633" spans="10:29" ht="15.5" x14ac:dyDescent="0.35">
      <c r="J633" s="9"/>
      <c r="K633" s="5"/>
      <c r="L633" s="5"/>
      <c r="M633" s="5"/>
      <c r="AB633" s="137"/>
      <c r="AC633" s="137"/>
    </row>
    <row r="634" spans="10:29" ht="15.5" x14ac:dyDescent="0.35">
      <c r="J634" s="9"/>
      <c r="K634" s="5"/>
      <c r="L634" s="5"/>
      <c r="M634" s="5"/>
      <c r="AB634" s="137"/>
      <c r="AC634" s="137"/>
    </row>
    <row r="635" spans="10:29" ht="15.5" x14ac:dyDescent="0.35">
      <c r="J635" s="9"/>
      <c r="K635" s="5"/>
      <c r="L635" s="5"/>
      <c r="M635" s="5"/>
      <c r="AB635" s="137"/>
      <c r="AC635" s="137"/>
    </row>
    <row r="636" spans="10:29" ht="15.5" x14ac:dyDescent="0.35">
      <c r="J636" s="9"/>
      <c r="K636" s="5"/>
      <c r="L636" s="5"/>
      <c r="M636" s="5"/>
      <c r="AB636" s="137"/>
      <c r="AC636" s="137"/>
    </row>
    <row r="637" spans="10:29" ht="15.5" x14ac:dyDescent="0.35">
      <c r="J637" s="9"/>
      <c r="K637" s="5"/>
      <c r="L637" s="5"/>
      <c r="M637" s="5"/>
      <c r="AB637" s="137"/>
      <c r="AC637" s="137"/>
    </row>
    <row r="638" spans="10:29" ht="15.5" x14ac:dyDescent="0.35">
      <c r="J638" s="9"/>
      <c r="K638" s="5"/>
      <c r="L638" s="5"/>
      <c r="M638" s="5"/>
      <c r="AB638" s="137"/>
      <c r="AC638" s="137"/>
    </row>
    <row r="639" spans="10:29" ht="15.5" x14ac:dyDescent="0.35">
      <c r="J639" s="9"/>
      <c r="K639" s="5"/>
      <c r="L639" s="5"/>
      <c r="M639" s="5"/>
      <c r="AB639" s="137"/>
      <c r="AC639" s="137"/>
    </row>
    <row r="640" spans="10:29" ht="15.5" x14ac:dyDescent="0.35">
      <c r="J640" s="9"/>
      <c r="K640" s="5"/>
      <c r="L640" s="5"/>
      <c r="M640" s="5"/>
      <c r="AB640" s="137"/>
      <c r="AC640" s="137"/>
    </row>
    <row r="641" spans="10:29" ht="15.5" x14ac:dyDescent="0.35">
      <c r="J641" s="9"/>
      <c r="K641" s="5"/>
      <c r="L641" s="5"/>
      <c r="M641" s="5"/>
      <c r="AB641" s="137"/>
      <c r="AC641" s="137"/>
    </row>
    <row r="642" spans="10:29" ht="15.5" x14ac:dyDescent="0.35">
      <c r="J642" s="9"/>
      <c r="K642" s="5"/>
      <c r="L642" s="5"/>
      <c r="M642" s="5"/>
      <c r="AB642" s="137"/>
      <c r="AC642" s="137"/>
    </row>
    <row r="643" spans="10:29" ht="15.5" x14ac:dyDescent="0.35">
      <c r="J643" s="9"/>
      <c r="K643" s="5"/>
      <c r="L643" s="5"/>
      <c r="M643" s="5"/>
      <c r="AB643" s="137"/>
      <c r="AC643" s="137"/>
    </row>
    <row r="644" spans="10:29" ht="15.5" x14ac:dyDescent="0.35">
      <c r="J644" s="9"/>
      <c r="K644" s="5"/>
      <c r="L644" s="5"/>
      <c r="M644" s="5"/>
      <c r="AB644" s="137"/>
      <c r="AC644" s="137"/>
    </row>
    <row r="645" spans="10:29" ht="15.5" x14ac:dyDescent="0.35">
      <c r="J645" s="9"/>
      <c r="K645" s="5"/>
      <c r="L645" s="5"/>
      <c r="M645" s="5"/>
      <c r="AB645" s="137"/>
      <c r="AC645" s="137"/>
    </row>
    <row r="646" spans="10:29" ht="15.5" x14ac:dyDescent="0.35">
      <c r="J646" s="9"/>
      <c r="K646" s="5"/>
      <c r="L646" s="5"/>
      <c r="M646" s="5"/>
      <c r="AB646" s="137"/>
      <c r="AC646" s="137"/>
    </row>
    <row r="647" spans="10:29" ht="15.5" x14ac:dyDescent="0.35">
      <c r="J647" s="9"/>
      <c r="K647" s="5"/>
      <c r="L647" s="5"/>
      <c r="M647" s="5"/>
      <c r="AB647" s="137"/>
      <c r="AC647" s="137"/>
    </row>
    <row r="648" spans="10:29" ht="15.5" x14ac:dyDescent="0.35">
      <c r="J648" s="9"/>
      <c r="K648" s="5"/>
      <c r="L648" s="5"/>
      <c r="M648" s="5"/>
      <c r="AB648" s="137"/>
      <c r="AC648" s="137"/>
    </row>
    <row r="649" spans="10:29" ht="15.5" x14ac:dyDescent="0.35">
      <c r="J649" s="9"/>
      <c r="K649" s="5"/>
      <c r="L649" s="5"/>
      <c r="M649" s="5"/>
      <c r="AB649" s="137"/>
      <c r="AC649" s="137"/>
    </row>
    <row r="650" spans="10:29" ht="15.5" x14ac:dyDescent="0.35">
      <c r="J650" s="9"/>
      <c r="K650" s="5"/>
      <c r="L650" s="5"/>
      <c r="M650" s="5"/>
      <c r="AB650" s="137"/>
      <c r="AC650" s="137"/>
    </row>
    <row r="651" spans="10:29" ht="15.5" x14ac:dyDescent="0.35">
      <c r="J651" s="9"/>
      <c r="K651" s="5"/>
      <c r="L651" s="5"/>
      <c r="M651" s="5"/>
      <c r="AB651" s="137"/>
      <c r="AC651" s="137"/>
    </row>
    <row r="652" spans="10:29" ht="15.5" x14ac:dyDescent="0.35">
      <c r="J652" s="9"/>
      <c r="K652" s="5"/>
      <c r="L652" s="5"/>
      <c r="M652" s="5"/>
      <c r="AB652" s="137"/>
      <c r="AC652" s="137"/>
    </row>
    <row r="653" spans="10:29" ht="15.5" x14ac:dyDescent="0.35">
      <c r="J653" s="9"/>
      <c r="K653" s="5"/>
      <c r="L653" s="5"/>
      <c r="M653" s="5"/>
      <c r="AB653" s="137"/>
      <c r="AC653" s="137"/>
    </row>
    <row r="654" spans="10:29" ht="15.5" x14ac:dyDescent="0.35">
      <c r="J654" s="9"/>
      <c r="K654" s="5"/>
      <c r="L654" s="5"/>
      <c r="M654" s="5"/>
      <c r="AB654" s="137"/>
      <c r="AC654" s="137"/>
    </row>
    <row r="655" spans="10:29" ht="15.5" x14ac:dyDescent="0.35">
      <c r="J655" s="9"/>
      <c r="K655" s="5"/>
      <c r="L655" s="5"/>
      <c r="M655" s="5"/>
      <c r="AB655" s="137"/>
      <c r="AC655" s="137"/>
    </row>
    <row r="656" spans="10:29" ht="15.5" x14ac:dyDescent="0.35">
      <c r="J656" s="9"/>
      <c r="K656" s="5"/>
      <c r="L656" s="5"/>
      <c r="M656" s="5"/>
      <c r="AB656" s="137"/>
      <c r="AC656" s="137"/>
    </row>
    <row r="657" spans="10:29" ht="15.5" x14ac:dyDescent="0.35">
      <c r="J657" s="9"/>
      <c r="K657" s="5"/>
      <c r="L657" s="5"/>
      <c r="M657" s="5"/>
      <c r="AB657" s="137"/>
      <c r="AC657" s="137"/>
    </row>
    <row r="658" spans="10:29" ht="15.5" x14ac:dyDescent="0.35">
      <c r="J658" s="9"/>
      <c r="K658" s="5"/>
      <c r="L658" s="5"/>
      <c r="M658" s="5"/>
      <c r="AB658" s="137"/>
      <c r="AC658" s="137"/>
    </row>
    <row r="659" spans="10:29" ht="15.5" x14ac:dyDescent="0.35">
      <c r="J659" s="9"/>
      <c r="K659" s="5"/>
      <c r="L659" s="5"/>
      <c r="M659" s="5"/>
      <c r="AB659" s="137"/>
      <c r="AC659" s="137"/>
    </row>
    <row r="660" spans="10:29" ht="15.5" x14ac:dyDescent="0.35">
      <c r="J660" s="9"/>
      <c r="K660" s="5"/>
      <c r="L660" s="5"/>
      <c r="M660" s="5"/>
      <c r="AB660" s="137"/>
      <c r="AC660" s="137"/>
    </row>
    <row r="661" spans="10:29" ht="15.5" x14ac:dyDescent="0.35">
      <c r="J661" s="9"/>
      <c r="K661" s="5"/>
      <c r="L661" s="5"/>
      <c r="M661" s="5"/>
      <c r="AB661" s="137"/>
      <c r="AC661" s="137"/>
    </row>
    <row r="662" spans="10:29" ht="15.5" x14ac:dyDescent="0.35">
      <c r="J662" s="9"/>
      <c r="K662" s="5"/>
      <c r="L662" s="5"/>
      <c r="M662" s="5"/>
      <c r="AB662" s="137"/>
      <c r="AC662" s="137"/>
    </row>
    <row r="663" spans="10:29" ht="15.5" x14ac:dyDescent="0.35">
      <c r="J663" s="9"/>
      <c r="K663" s="5"/>
      <c r="L663" s="5"/>
      <c r="M663" s="5"/>
      <c r="AB663" s="137"/>
      <c r="AC663" s="137"/>
    </row>
    <row r="664" spans="10:29" ht="15.5" x14ac:dyDescent="0.35">
      <c r="J664" s="9"/>
      <c r="K664" s="5"/>
      <c r="L664" s="5"/>
      <c r="M664" s="5"/>
      <c r="AB664" s="137"/>
      <c r="AC664" s="137"/>
    </row>
    <row r="665" spans="10:29" ht="15.5" x14ac:dyDescent="0.35">
      <c r="J665" s="9"/>
      <c r="K665" s="5"/>
      <c r="L665" s="5"/>
      <c r="M665" s="5"/>
      <c r="AB665" s="137"/>
      <c r="AC665" s="137"/>
    </row>
    <row r="666" spans="10:29" ht="15.5" x14ac:dyDescent="0.35">
      <c r="J666" s="9"/>
      <c r="K666" s="5"/>
      <c r="L666" s="5"/>
      <c r="M666" s="5"/>
      <c r="AB666" s="137"/>
      <c r="AC666" s="137"/>
    </row>
    <row r="667" spans="10:29" ht="15.5" x14ac:dyDescent="0.35">
      <c r="J667" s="9"/>
      <c r="K667" s="5"/>
      <c r="L667" s="5"/>
      <c r="M667" s="5"/>
      <c r="AB667" s="137"/>
      <c r="AC667" s="137"/>
    </row>
    <row r="668" spans="10:29" ht="15.5" x14ac:dyDescent="0.35">
      <c r="J668" s="9"/>
      <c r="K668" s="5"/>
      <c r="L668" s="5"/>
      <c r="M668" s="5"/>
      <c r="AB668" s="137"/>
      <c r="AC668" s="137"/>
    </row>
    <row r="669" spans="10:29" ht="15.5" x14ac:dyDescent="0.35">
      <c r="J669" s="9"/>
      <c r="K669" s="5"/>
      <c r="L669" s="5"/>
      <c r="M669" s="5"/>
      <c r="AB669" s="137"/>
      <c r="AC669" s="137"/>
    </row>
    <row r="670" spans="10:29" ht="15.5" x14ac:dyDescent="0.35">
      <c r="J670" s="9"/>
      <c r="K670" s="5"/>
      <c r="L670" s="5"/>
      <c r="M670" s="5"/>
      <c r="AB670" s="137"/>
      <c r="AC670" s="137"/>
    </row>
    <row r="671" spans="10:29" ht="15.5" x14ac:dyDescent="0.35">
      <c r="J671" s="9"/>
      <c r="K671" s="5"/>
      <c r="L671" s="5"/>
      <c r="M671" s="5"/>
      <c r="AB671" s="137"/>
      <c r="AC671" s="137"/>
    </row>
    <row r="672" spans="10:29" ht="15.5" x14ac:dyDescent="0.35">
      <c r="J672" s="9"/>
      <c r="K672" s="5"/>
      <c r="L672" s="5"/>
      <c r="M672" s="5"/>
      <c r="AB672" s="137"/>
      <c r="AC672" s="137"/>
    </row>
    <row r="673" spans="10:29" ht="15.5" x14ac:dyDescent="0.35">
      <c r="J673" s="9"/>
      <c r="K673" s="5"/>
      <c r="L673" s="5"/>
      <c r="M673" s="5"/>
      <c r="AB673" s="137"/>
      <c r="AC673" s="137"/>
    </row>
    <row r="674" spans="10:29" ht="15.5" x14ac:dyDescent="0.35">
      <c r="J674" s="9"/>
      <c r="K674" s="5"/>
      <c r="L674" s="5"/>
      <c r="M674" s="5"/>
      <c r="AB674" s="137"/>
      <c r="AC674" s="137"/>
    </row>
    <row r="675" spans="10:29" ht="15.5" x14ac:dyDescent="0.35">
      <c r="J675" s="9"/>
      <c r="K675" s="5"/>
      <c r="L675" s="5"/>
      <c r="M675" s="5"/>
      <c r="AB675" s="137"/>
      <c r="AC675" s="137"/>
    </row>
    <row r="676" spans="10:29" ht="15.5" x14ac:dyDescent="0.35">
      <c r="J676" s="9"/>
      <c r="K676" s="5"/>
      <c r="L676" s="5"/>
      <c r="M676" s="5"/>
      <c r="AB676" s="137"/>
      <c r="AC676" s="137"/>
    </row>
    <row r="677" spans="10:29" ht="15.5" x14ac:dyDescent="0.35">
      <c r="J677" s="9"/>
      <c r="K677" s="5"/>
      <c r="L677" s="5"/>
      <c r="M677" s="5"/>
      <c r="AB677" s="137"/>
      <c r="AC677" s="137"/>
    </row>
    <row r="678" spans="10:29" ht="15.5" x14ac:dyDescent="0.35">
      <c r="J678" s="9"/>
      <c r="K678" s="5"/>
      <c r="L678" s="5"/>
      <c r="M678" s="5"/>
      <c r="AB678" s="137"/>
      <c r="AC678" s="137"/>
    </row>
    <row r="679" spans="10:29" ht="15.5" x14ac:dyDescent="0.35">
      <c r="J679" s="9"/>
      <c r="K679" s="5"/>
      <c r="L679" s="5"/>
      <c r="M679" s="5"/>
      <c r="AB679" s="137"/>
      <c r="AC679" s="137"/>
    </row>
    <row r="680" spans="10:29" ht="15.5" x14ac:dyDescent="0.35">
      <c r="J680" s="9"/>
      <c r="K680" s="5"/>
      <c r="L680" s="5"/>
      <c r="M680" s="5"/>
      <c r="AB680" s="137"/>
      <c r="AC680" s="137"/>
    </row>
    <row r="681" spans="10:29" ht="15.5" x14ac:dyDescent="0.35">
      <c r="J681" s="9"/>
      <c r="K681" s="5"/>
      <c r="L681" s="5"/>
      <c r="M681" s="5"/>
      <c r="AB681" s="137"/>
      <c r="AC681" s="137"/>
    </row>
    <row r="682" spans="10:29" ht="15.5" x14ac:dyDescent="0.35">
      <c r="J682" s="9"/>
      <c r="K682" s="5"/>
      <c r="L682" s="5"/>
      <c r="M682" s="5"/>
      <c r="AB682" s="137"/>
      <c r="AC682" s="137"/>
    </row>
    <row r="683" spans="10:29" ht="15.5" x14ac:dyDescent="0.35">
      <c r="J683" s="9"/>
      <c r="K683" s="5"/>
      <c r="L683" s="5"/>
      <c r="M683" s="5"/>
      <c r="AB683" s="137"/>
      <c r="AC683" s="137"/>
    </row>
    <row r="684" spans="10:29" ht="15.5" x14ac:dyDescent="0.35">
      <c r="J684" s="9"/>
      <c r="K684" s="5"/>
      <c r="L684" s="5"/>
      <c r="M684" s="5"/>
      <c r="AB684" s="137"/>
      <c r="AC684" s="137"/>
    </row>
    <row r="685" spans="10:29" ht="15.5" x14ac:dyDescent="0.35">
      <c r="J685" s="9"/>
      <c r="K685" s="5"/>
      <c r="L685" s="5"/>
      <c r="M685" s="5"/>
      <c r="AB685" s="137"/>
      <c r="AC685" s="137"/>
    </row>
    <row r="686" spans="10:29" ht="15.5" x14ac:dyDescent="0.35">
      <c r="J686" s="9"/>
      <c r="K686" s="5"/>
      <c r="L686" s="5"/>
      <c r="M686" s="5"/>
      <c r="AB686" s="137"/>
      <c r="AC686" s="137"/>
    </row>
    <row r="687" spans="10:29" ht="15.5" x14ac:dyDescent="0.35">
      <c r="J687" s="9"/>
      <c r="K687" s="5"/>
      <c r="L687" s="5"/>
      <c r="M687" s="5"/>
      <c r="AB687" s="137"/>
      <c r="AC687" s="137"/>
    </row>
    <row r="688" spans="10:29" ht="15.5" x14ac:dyDescent="0.35">
      <c r="J688" s="9"/>
      <c r="K688" s="5"/>
      <c r="L688" s="5"/>
      <c r="M688" s="5"/>
      <c r="AB688" s="137"/>
      <c r="AC688" s="137"/>
    </row>
    <row r="689" spans="10:29" ht="15.5" x14ac:dyDescent="0.35">
      <c r="J689" s="9"/>
      <c r="K689" s="5"/>
      <c r="L689" s="5"/>
      <c r="M689" s="5"/>
      <c r="AB689" s="137"/>
      <c r="AC689" s="137"/>
    </row>
    <row r="690" spans="10:29" ht="15.5" x14ac:dyDescent="0.35">
      <c r="J690" s="9"/>
      <c r="K690" s="5"/>
      <c r="L690" s="5"/>
      <c r="M690" s="5"/>
      <c r="AB690" s="137"/>
      <c r="AC690" s="137"/>
    </row>
    <row r="691" spans="10:29" ht="15.5" x14ac:dyDescent="0.35">
      <c r="J691" s="9"/>
      <c r="K691" s="5"/>
      <c r="L691" s="5"/>
      <c r="M691" s="5"/>
      <c r="AB691" s="137"/>
      <c r="AC691" s="137"/>
    </row>
    <row r="692" spans="10:29" ht="15.5" x14ac:dyDescent="0.35">
      <c r="J692" s="9"/>
      <c r="K692" s="5"/>
      <c r="L692" s="5"/>
      <c r="M692" s="5"/>
      <c r="AB692" s="137"/>
      <c r="AC692" s="137"/>
    </row>
    <row r="693" spans="10:29" ht="15.5" x14ac:dyDescent="0.35">
      <c r="J693" s="9"/>
      <c r="K693" s="5"/>
      <c r="L693" s="5"/>
      <c r="M693" s="5"/>
      <c r="AB693" s="137"/>
      <c r="AC693" s="137"/>
    </row>
    <row r="694" spans="10:29" ht="15.5" x14ac:dyDescent="0.35">
      <c r="J694" s="9"/>
      <c r="K694" s="5"/>
      <c r="L694" s="5"/>
      <c r="M694" s="5"/>
      <c r="AB694" s="137"/>
      <c r="AC694" s="137"/>
    </row>
    <row r="695" spans="10:29" ht="15.5" x14ac:dyDescent="0.35">
      <c r="J695" s="9"/>
      <c r="K695" s="5"/>
      <c r="L695" s="5"/>
      <c r="M695" s="5"/>
      <c r="AB695" s="137"/>
      <c r="AC695" s="137"/>
    </row>
    <row r="696" spans="10:29" ht="15.5" x14ac:dyDescent="0.35">
      <c r="J696" s="9"/>
      <c r="K696" s="5"/>
      <c r="L696" s="5"/>
      <c r="M696" s="5"/>
      <c r="AB696" s="137"/>
      <c r="AC696" s="137"/>
    </row>
    <row r="697" spans="10:29" ht="15.5" x14ac:dyDescent="0.35">
      <c r="J697" s="9"/>
      <c r="K697" s="5"/>
      <c r="L697" s="5"/>
      <c r="M697" s="5"/>
      <c r="AB697" s="137"/>
      <c r="AC697" s="137"/>
    </row>
    <row r="698" spans="10:29" ht="15.5" x14ac:dyDescent="0.35">
      <c r="J698" s="9"/>
      <c r="K698" s="5"/>
      <c r="L698" s="5"/>
      <c r="M698" s="5"/>
      <c r="AB698" s="137"/>
      <c r="AC698" s="137"/>
    </row>
    <row r="699" spans="10:29" ht="15.5" x14ac:dyDescent="0.35">
      <c r="J699" s="9"/>
      <c r="K699" s="5"/>
      <c r="L699" s="5"/>
      <c r="M699" s="5"/>
      <c r="AB699" s="137"/>
      <c r="AC699" s="137"/>
    </row>
    <row r="700" spans="10:29" ht="15.5" x14ac:dyDescent="0.35">
      <c r="J700" s="9"/>
      <c r="K700" s="5"/>
      <c r="L700" s="5"/>
      <c r="M700" s="5"/>
      <c r="AB700" s="137"/>
      <c r="AC700" s="137"/>
    </row>
    <row r="701" spans="10:29" ht="15.5" x14ac:dyDescent="0.35">
      <c r="J701" s="9"/>
      <c r="K701" s="5"/>
      <c r="L701" s="5"/>
      <c r="M701" s="5"/>
      <c r="AB701" s="137"/>
      <c r="AC701" s="137"/>
    </row>
    <row r="702" spans="10:29" ht="15.5" x14ac:dyDescent="0.35">
      <c r="J702" s="9"/>
      <c r="K702" s="5"/>
      <c r="L702" s="5"/>
      <c r="M702" s="5"/>
      <c r="AB702" s="137"/>
      <c r="AC702" s="137"/>
    </row>
    <row r="703" spans="10:29" ht="15.5" x14ac:dyDescent="0.35">
      <c r="J703" s="9"/>
      <c r="K703" s="5"/>
      <c r="L703" s="5"/>
      <c r="M703" s="5"/>
      <c r="AB703" s="137"/>
      <c r="AC703" s="137"/>
    </row>
    <row r="704" spans="10:29" ht="15.5" x14ac:dyDescent="0.35">
      <c r="J704" s="9"/>
      <c r="K704" s="5"/>
      <c r="L704" s="5"/>
      <c r="M704" s="5"/>
      <c r="AB704" s="137"/>
      <c r="AC704" s="137"/>
    </row>
    <row r="705" spans="10:29" ht="15.5" x14ac:dyDescent="0.35">
      <c r="J705" s="9"/>
      <c r="K705" s="5"/>
      <c r="L705" s="5"/>
      <c r="M705" s="5"/>
      <c r="AB705" s="137"/>
      <c r="AC705" s="137"/>
    </row>
    <row r="706" spans="10:29" ht="15.5" x14ac:dyDescent="0.35">
      <c r="J706" s="9"/>
      <c r="K706" s="5"/>
      <c r="L706" s="5"/>
      <c r="M706" s="5"/>
      <c r="AB706" s="137"/>
      <c r="AC706" s="137"/>
    </row>
    <row r="707" spans="10:29" ht="15.5" x14ac:dyDescent="0.35">
      <c r="J707" s="9"/>
      <c r="K707" s="5"/>
      <c r="L707" s="5"/>
      <c r="M707" s="5"/>
      <c r="AB707" s="137"/>
      <c r="AC707" s="137"/>
    </row>
    <row r="708" spans="10:29" ht="15.5" x14ac:dyDescent="0.35">
      <c r="J708" s="9"/>
      <c r="K708" s="5"/>
      <c r="L708" s="5"/>
      <c r="M708" s="5"/>
      <c r="AB708" s="137"/>
      <c r="AC708" s="137"/>
    </row>
    <row r="709" spans="10:29" ht="15.5" x14ac:dyDescent="0.35">
      <c r="J709" s="9"/>
      <c r="K709" s="5"/>
      <c r="L709" s="5"/>
      <c r="M709" s="5"/>
      <c r="AB709" s="137"/>
      <c r="AC709" s="137"/>
    </row>
    <row r="710" spans="10:29" ht="15.5" x14ac:dyDescent="0.35">
      <c r="J710" s="9"/>
      <c r="K710" s="5"/>
      <c r="L710" s="5"/>
      <c r="M710" s="5"/>
      <c r="AB710" s="137"/>
      <c r="AC710" s="137"/>
    </row>
    <row r="711" spans="10:29" ht="15.5" x14ac:dyDescent="0.35">
      <c r="J711" s="9"/>
      <c r="K711" s="5"/>
      <c r="L711" s="5"/>
      <c r="M711" s="5"/>
      <c r="AB711" s="137"/>
      <c r="AC711" s="137"/>
    </row>
    <row r="712" spans="10:29" ht="15.5" x14ac:dyDescent="0.35">
      <c r="J712" s="9"/>
      <c r="K712" s="5"/>
      <c r="L712" s="5"/>
      <c r="M712" s="5"/>
      <c r="AB712" s="137"/>
      <c r="AC712" s="137"/>
    </row>
    <row r="713" spans="10:29" ht="15.5" x14ac:dyDescent="0.35">
      <c r="J713" s="9"/>
      <c r="K713" s="5"/>
      <c r="L713" s="5"/>
      <c r="M713" s="5"/>
      <c r="AB713" s="137"/>
      <c r="AC713" s="137"/>
    </row>
    <row r="714" spans="10:29" ht="15.5" x14ac:dyDescent="0.35">
      <c r="J714" s="9"/>
      <c r="K714" s="5"/>
      <c r="L714" s="5"/>
      <c r="M714" s="5"/>
      <c r="AB714" s="137"/>
      <c r="AC714" s="137"/>
    </row>
    <row r="715" spans="10:29" ht="15.5" x14ac:dyDescent="0.35">
      <c r="J715" s="9"/>
      <c r="K715" s="5"/>
      <c r="L715" s="5"/>
      <c r="M715" s="5"/>
      <c r="AB715" s="137"/>
      <c r="AC715" s="137"/>
    </row>
    <row r="716" spans="10:29" ht="15.5" x14ac:dyDescent="0.35">
      <c r="J716" s="9"/>
      <c r="K716" s="5"/>
      <c r="L716" s="5"/>
      <c r="M716" s="5"/>
      <c r="AB716" s="137"/>
      <c r="AC716" s="137"/>
    </row>
    <row r="717" spans="10:29" ht="15.5" x14ac:dyDescent="0.35">
      <c r="J717" s="9"/>
      <c r="K717" s="5"/>
      <c r="L717" s="5"/>
      <c r="M717" s="5"/>
      <c r="AB717" s="137"/>
      <c r="AC717" s="137"/>
    </row>
    <row r="718" spans="10:29" ht="15.5" x14ac:dyDescent="0.35">
      <c r="J718" s="9"/>
      <c r="K718" s="5"/>
      <c r="L718" s="5"/>
      <c r="M718" s="5"/>
      <c r="AB718" s="137"/>
      <c r="AC718" s="137"/>
    </row>
    <row r="719" spans="10:29" ht="15.5" x14ac:dyDescent="0.35">
      <c r="J719" s="9"/>
      <c r="K719" s="5"/>
      <c r="L719" s="5"/>
      <c r="M719" s="5"/>
      <c r="AB719" s="137"/>
      <c r="AC719" s="137"/>
    </row>
    <row r="720" spans="10:29" ht="15.5" x14ac:dyDescent="0.35">
      <c r="J720" s="9"/>
      <c r="K720" s="5"/>
      <c r="L720" s="5"/>
      <c r="M720" s="5"/>
      <c r="AB720" s="137"/>
      <c r="AC720" s="137"/>
    </row>
    <row r="721" spans="10:29" ht="15.5" x14ac:dyDescent="0.35">
      <c r="J721" s="9"/>
      <c r="K721" s="5"/>
      <c r="L721" s="5"/>
      <c r="M721" s="5"/>
      <c r="AB721" s="137"/>
      <c r="AC721" s="137"/>
    </row>
    <row r="722" spans="10:29" ht="15.5" x14ac:dyDescent="0.35">
      <c r="J722" s="9"/>
      <c r="K722" s="5"/>
      <c r="L722" s="5"/>
      <c r="M722" s="5"/>
      <c r="AB722" s="137"/>
      <c r="AC722" s="137"/>
    </row>
    <row r="723" spans="10:29" ht="15.5" x14ac:dyDescent="0.35">
      <c r="J723" s="9"/>
      <c r="K723" s="5"/>
      <c r="L723" s="5"/>
      <c r="M723" s="5"/>
      <c r="AB723" s="137"/>
      <c r="AC723" s="137"/>
    </row>
    <row r="724" spans="10:29" ht="15.5" x14ac:dyDescent="0.35">
      <c r="J724" s="9"/>
      <c r="K724" s="5"/>
      <c r="L724" s="5"/>
      <c r="M724" s="5"/>
      <c r="AB724" s="137"/>
      <c r="AC724" s="137"/>
    </row>
    <row r="725" spans="10:29" ht="15.5" x14ac:dyDescent="0.35">
      <c r="J725" s="9"/>
      <c r="K725" s="5"/>
      <c r="L725" s="5"/>
      <c r="M725" s="5"/>
      <c r="AB725" s="137"/>
      <c r="AC725" s="137"/>
    </row>
    <row r="726" spans="10:29" ht="15.5" x14ac:dyDescent="0.35">
      <c r="J726" s="9"/>
      <c r="K726" s="5"/>
      <c r="L726" s="5"/>
      <c r="M726" s="5"/>
      <c r="AB726" s="137"/>
      <c r="AC726" s="137"/>
    </row>
    <row r="727" spans="10:29" ht="15.5" x14ac:dyDescent="0.35">
      <c r="J727" s="9"/>
      <c r="K727" s="5"/>
      <c r="L727" s="5"/>
      <c r="M727" s="5"/>
      <c r="AB727" s="137"/>
      <c r="AC727" s="137"/>
    </row>
    <row r="728" spans="10:29" ht="15.5" x14ac:dyDescent="0.35">
      <c r="J728" s="9"/>
      <c r="K728" s="5"/>
      <c r="L728" s="5"/>
      <c r="M728" s="5"/>
      <c r="AB728" s="137"/>
      <c r="AC728" s="137"/>
    </row>
    <row r="729" spans="10:29" ht="15.5" x14ac:dyDescent="0.35">
      <c r="J729" s="9"/>
      <c r="K729" s="5"/>
      <c r="L729" s="5"/>
      <c r="M729" s="5"/>
      <c r="AB729" s="137"/>
      <c r="AC729" s="137"/>
    </row>
    <row r="730" spans="10:29" ht="15.5" x14ac:dyDescent="0.35">
      <c r="J730" s="9"/>
      <c r="K730" s="5"/>
      <c r="L730" s="5"/>
      <c r="M730" s="5"/>
      <c r="AB730" s="137"/>
      <c r="AC730" s="137"/>
    </row>
    <row r="731" spans="10:29" ht="15.5" x14ac:dyDescent="0.35">
      <c r="J731" s="9"/>
      <c r="K731" s="5"/>
      <c r="L731" s="5"/>
      <c r="M731" s="5"/>
      <c r="AB731" s="137"/>
      <c r="AC731" s="137"/>
    </row>
    <row r="732" spans="10:29" ht="15.5" x14ac:dyDescent="0.35">
      <c r="J732" s="9"/>
      <c r="K732" s="5"/>
      <c r="L732" s="5"/>
      <c r="M732" s="5"/>
      <c r="AB732" s="137"/>
      <c r="AC732" s="137"/>
    </row>
    <row r="733" spans="10:29" ht="15.5" x14ac:dyDescent="0.35">
      <c r="J733" s="9"/>
      <c r="K733" s="5"/>
      <c r="L733" s="5"/>
      <c r="M733" s="5"/>
      <c r="AB733" s="137"/>
      <c r="AC733" s="137"/>
    </row>
    <row r="734" spans="10:29" ht="15.5" x14ac:dyDescent="0.35">
      <c r="J734" s="9"/>
      <c r="K734" s="5"/>
      <c r="L734" s="5"/>
      <c r="M734" s="5"/>
      <c r="AB734" s="137"/>
      <c r="AC734" s="137"/>
    </row>
    <row r="735" spans="10:29" ht="15.5" x14ac:dyDescent="0.35">
      <c r="J735" s="9"/>
      <c r="K735" s="5"/>
      <c r="L735" s="5"/>
      <c r="M735" s="5"/>
      <c r="AB735" s="137"/>
      <c r="AC735" s="137"/>
    </row>
    <row r="736" spans="10:29" ht="15.5" x14ac:dyDescent="0.35">
      <c r="J736" s="9"/>
      <c r="K736" s="5"/>
      <c r="L736" s="5"/>
      <c r="M736" s="5"/>
      <c r="AB736" s="137"/>
      <c r="AC736" s="137"/>
    </row>
    <row r="737" spans="10:29" ht="15.5" x14ac:dyDescent="0.35">
      <c r="J737" s="9"/>
      <c r="K737" s="5"/>
      <c r="L737" s="5"/>
      <c r="M737" s="5"/>
      <c r="AB737" s="137"/>
      <c r="AC737" s="137"/>
    </row>
    <row r="738" spans="10:29" ht="15.5" x14ac:dyDescent="0.35">
      <c r="J738" s="9"/>
      <c r="K738" s="5"/>
      <c r="L738" s="5"/>
      <c r="M738" s="5"/>
      <c r="AB738" s="137"/>
      <c r="AC738" s="137"/>
    </row>
    <row r="739" spans="10:29" ht="15.5" x14ac:dyDescent="0.35">
      <c r="J739" s="9"/>
      <c r="K739" s="5"/>
      <c r="L739" s="5"/>
      <c r="M739" s="5"/>
      <c r="AB739" s="137"/>
      <c r="AC739" s="137"/>
    </row>
    <row r="740" spans="10:29" ht="15.5" x14ac:dyDescent="0.35">
      <c r="J740" s="9"/>
      <c r="K740" s="5"/>
      <c r="L740" s="5"/>
      <c r="M740" s="5"/>
      <c r="AB740" s="137"/>
      <c r="AC740" s="137"/>
    </row>
    <row r="741" spans="10:29" ht="15.5" x14ac:dyDescent="0.35">
      <c r="J741" s="9"/>
      <c r="K741" s="5"/>
      <c r="L741" s="5"/>
      <c r="M741" s="5"/>
      <c r="AB741" s="137"/>
      <c r="AC741" s="137"/>
    </row>
    <row r="742" spans="10:29" ht="15.5" x14ac:dyDescent="0.35">
      <c r="J742" s="9"/>
      <c r="K742" s="5"/>
      <c r="L742" s="5"/>
      <c r="M742" s="5"/>
      <c r="AB742" s="137"/>
      <c r="AC742" s="137"/>
    </row>
    <row r="743" spans="10:29" ht="15.5" x14ac:dyDescent="0.35">
      <c r="J743" s="9"/>
      <c r="K743" s="5"/>
      <c r="L743" s="5"/>
      <c r="M743" s="5"/>
      <c r="AB743" s="137"/>
      <c r="AC743" s="137"/>
    </row>
    <row r="744" spans="10:29" ht="15.5" x14ac:dyDescent="0.35">
      <c r="J744" s="9"/>
      <c r="K744" s="5"/>
      <c r="L744" s="5"/>
      <c r="M744" s="5"/>
      <c r="AB744" s="137"/>
      <c r="AC744" s="137"/>
    </row>
    <row r="745" spans="10:29" ht="15.5" x14ac:dyDescent="0.35">
      <c r="J745" s="9"/>
      <c r="K745" s="5"/>
      <c r="L745" s="5"/>
      <c r="M745" s="5"/>
      <c r="AB745" s="137"/>
      <c r="AC745" s="137"/>
    </row>
    <row r="746" spans="10:29" ht="15.5" x14ac:dyDescent="0.35">
      <c r="J746" s="9"/>
      <c r="K746" s="5"/>
      <c r="L746" s="5"/>
      <c r="M746" s="5"/>
      <c r="AB746" s="137"/>
      <c r="AC746" s="137"/>
    </row>
    <row r="747" spans="10:29" ht="15.5" x14ac:dyDescent="0.35">
      <c r="J747" s="9"/>
      <c r="K747" s="5"/>
      <c r="L747" s="5"/>
      <c r="M747" s="5"/>
      <c r="AB747" s="137"/>
      <c r="AC747" s="137"/>
    </row>
    <row r="748" spans="10:29" ht="15.5" x14ac:dyDescent="0.35">
      <c r="J748" s="9"/>
      <c r="K748" s="5"/>
      <c r="L748" s="5"/>
      <c r="M748" s="5"/>
      <c r="AB748" s="137"/>
      <c r="AC748" s="137"/>
    </row>
    <row r="749" spans="10:29" ht="15.5" x14ac:dyDescent="0.35">
      <c r="J749" s="9"/>
      <c r="K749" s="5"/>
      <c r="L749" s="5"/>
      <c r="M749" s="5"/>
      <c r="AB749" s="137"/>
      <c r="AC749" s="137"/>
    </row>
    <row r="750" spans="10:29" ht="15.5" x14ac:dyDescent="0.35">
      <c r="J750" s="9"/>
      <c r="K750" s="5"/>
      <c r="L750" s="5"/>
      <c r="M750" s="5"/>
      <c r="AB750" s="137"/>
      <c r="AC750" s="137"/>
    </row>
    <row r="751" spans="10:29" ht="15.5" x14ac:dyDescent="0.35">
      <c r="J751" s="9"/>
      <c r="K751" s="5"/>
      <c r="L751" s="5"/>
      <c r="M751" s="5"/>
      <c r="AB751" s="137"/>
      <c r="AC751" s="137"/>
    </row>
    <row r="752" spans="10:29" ht="15.5" x14ac:dyDescent="0.35">
      <c r="J752" s="9"/>
      <c r="K752" s="5"/>
      <c r="L752" s="5"/>
      <c r="M752" s="5"/>
      <c r="AB752" s="137"/>
      <c r="AC752" s="137"/>
    </row>
    <row r="753" spans="10:29" ht="15.5" x14ac:dyDescent="0.35">
      <c r="J753" s="9"/>
      <c r="K753" s="5"/>
      <c r="L753" s="5"/>
      <c r="M753" s="5"/>
      <c r="AB753" s="137"/>
      <c r="AC753" s="137"/>
    </row>
    <row r="754" spans="10:29" ht="15.5" x14ac:dyDescent="0.35">
      <c r="J754" s="9"/>
      <c r="K754" s="5"/>
      <c r="L754" s="5"/>
      <c r="M754" s="5"/>
      <c r="AB754" s="137"/>
      <c r="AC754" s="137"/>
    </row>
    <row r="755" spans="10:29" ht="15.5" x14ac:dyDescent="0.35">
      <c r="J755" s="9"/>
      <c r="K755" s="5"/>
      <c r="L755" s="5"/>
      <c r="M755" s="5"/>
      <c r="AB755" s="137"/>
      <c r="AC755" s="137"/>
    </row>
    <row r="756" spans="10:29" ht="15.5" x14ac:dyDescent="0.35">
      <c r="J756" s="9"/>
      <c r="K756" s="5"/>
      <c r="L756" s="5"/>
      <c r="M756" s="5"/>
      <c r="AB756" s="137"/>
      <c r="AC756" s="137"/>
    </row>
    <row r="757" spans="10:29" ht="15.5" x14ac:dyDescent="0.35">
      <c r="J757" s="9"/>
      <c r="K757" s="5"/>
      <c r="L757" s="5"/>
      <c r="M757" s="5"/>
      <c r="AB757" s="137"/>
      <c r="AC757" s="137"/>
    </row>
    <row r="758" spans="10:29" ht="15.5" x14ac:dyDescent="0.35">
      <c r="J758" s="9"/>
      <c r="K758" s="5"/>
      <c r="L758" s="5"/>
      <c r="M758" s="5"/>
      <c r="AB758" s="137"/>
      <c r="AC758" s="137"/>
    </row>
    <row r="759" spans="10:29" ht="15.5" x14ac:dyDescent="0.35">
      <c r="J759" s="9"/>
      <c r="K759" s="5"/>
      <c r="L759" s="5"/>
      <c r="M759" s="5"/>
      <c r="AB759" s="137"/>
      <c r="AC759" s="137"/>
    </row>
    <row r="760" spans="10:29" ht="15.5" x14ac:dyDescent="0.35">
      <c r="J760" s="9"/>
      <c r="K760" s="5"/>
      <c r="L760" s="5"/>
      <c r="M760" s="5"/>
      <c r="AB760" s="137"/>
      <c r="AC760" s="137"/>
    </row>
    <row r="761" spans="10:29" ht="15.5" x14ac:dyDescent="0.35">
      <c r="J761" s="9"/>
      <c r="K761" s="5"/>
      <c r="L761" s="5"/>
      <c r="M761" s="5"/>
      <c r="AB761" s="137"/>
      <c r="AC761" s="137"/>
    </row>
    <row r="762" spans="10:29" ht="15.5" x14ac:dyDescent="0.35">
      <c r="J762" s="9"/>
      <c r="K762" s="5"/>
      <c r="L762" s="5"/>
      <c r="M762" s="5"/>
      <c r="AB762" s="137"/>
      <c r="AC762" s="137"/>
    </row>
    <row r="763" spans="10:29" ht="15.5" x14ac:dyDescent="0.35">
      <c r="J763" s="9"/>
      <c r="K763" s="5"/>
      <c r="L763" s="5"/>
      <c r="M763" s="5"/>
      <c r="AB763" s="137"/>
      <c r="AC763" s="137"/>
    </row>
    <row r="764" spans="10:29" ht="15.5" x14ac:dyDescent="0.35">
      <c r="J764" s="9"/>
      <c r="K764" s="5"/>
      <c r="L764" s="5"/>
      <c r="M764" s="5"/>
      <c r="AB764" s="137"/>
      <c r="AC764" s="137"/>
    </row>
    <row r="765" spans="10:29" ht="15.5" x14ac:dyDescent="0.35">
      <c r="J765" s="9"/>
      <c r="K765" s="5"/>
      <c r="L765" s="5"/>
      <c r="M765" s="5"/>
      <c r="AB765" s="137"/>
      <c r="AC765" s="137"/>
    </row>
    <row r="766" spans="10:29" ht="15.5" x14ac:dyDescent="0.35">
      <c r="J766" s="9"/>
      <c r="K766" s="5"/>
      <c r="L766" s="5"/>
      <c r="M766" s="5"/>
      <c r="AB766" s="137"/>
      <c r="AC766" s="137"/>
    </row>
    <row r="767" spans="10:29" ht="15.5" x14ac:dyDescent="0.35">
      <c r="J767" s="9"/>
      <c r="K767" s="5"/>
      <c r="L767" s="5"/>
      <c r="M767" s="5"/>
      <c r="AB767" s="137"/>
      <c r="AC767" s="137"/>
    </row>
    <row r="768" spans="10:29" ht="15.5" x14ac:dyDescent="0.35">
      <c r="J768" s="9"/>
      <c r="K768" s="5"/>
      <c r="L768" s="5"/>
      <c r="M768" s="5"/>
      <c r="AB768" s="137"/>
      <c r="AC768" s="137"/>
    </row>
    <row r="769" spans="10:29" ht="15.5" x14ac:dyDescent="0.35">
      <c r="J769" s="9"/>
      <c r="K769" s="5"/>
      <c r="L769" s="5"/>
      <c r="M769" s="5"/>
      <c r="AB769" s="137"/>
      <c r="AC769" s="137"/>
    </row>
    <row r="770" spans="10:29" ht="15.5" x14ac:dyDescent="0.35">
      <c r="J770" s="9"/>
      <c r="K770" s="5"/>
      <c r="L770" s="5"/>
      <c r="M770" s="5"/>
      <c r="AB770" s="137"/>
      <c r="AC770" s="137"/>
    </row>
    <row r="771" spans="10:29" ht="15.5" x14ac:dyDescent="0.35">
      <c r="J771" s="9"/>
      <c r="K771" s="5"/>
      <c r="L771" s="5"/>
      <c r="M771" s="5"/>
      <c r="AB771" s="137"/>
      <c r="AC771" s="137"/>
    </row>
    <row r="772" spans="10:29" ht="15.5" x14ac:dyDescent="0.35">
      <c r="J772" s="9"/>
      <c r="K772" s="5"/>
      <c r="L772" s="5"/>
      <c r="M772" s="5"/>
      <c r="AB772" s="137"/>
      <c r="AC772" s="137"/>
    </row>
    <row r="773" spans="10:29" ht="15.5" x14ac:dyDescent="0.35">
      <c r="J773" s="9"/>
      <c r="K773" s="5"/>
      <c r="L773" s="5"/>
      <c r="M773" s="5"/>
      <c r="AB773" s="137"/>
      <c r="AC773" s="137"/>
    </row>
    <row r="774" spans="10:29" ht="15.5" x14ac:dyDescent="0.35">
      <c r="J774" s="9"/>
      <c r="K774" s="5"/>
      <c r="L774" s="5"/>
      <c r="M774" s="5"/>
      <c r="AB774" s="137"/>
      <c r="AC774" s="137"/>
    </row>
    <row r="775" spans="10:29" ht="15.5" x14ac:dyDescent="0.35">
      <c r="J775" s="9"/>
      <c r="K775" s="5"/>
      <c r="L775" s="5"/>
      <c r="M775" s="5"/>
      <c r="AB775" s="137"/>
      <c r="AC775" s="137"/>
    </row>
    <row r="776" spans="10:29" ht="15.5" x14ac:dyDescent="0.35">
      <c r="J776" s="9"/>
      <c r="K776" s="5"/>
      <c r="L776" s="5"/>
      <c r="M776" s="5"/>
      <c r="AB776" s="137"/>
      <c r="AC776" s="137"/>
    </row>
    <row r="777" spans="10:29" ht="15.5" x14ac:dyDescent="0.35">
      <c r="J777" s="9"/>
      <c r="K777" s="5"/>
      <c r="L777" s="5"/>
      <c r="M777" s="5"/>
      <c r="AB777" s="137"/>
      <c r="AC777" s="137"/>
    </row>
    <row r="778" spans="10:29" ht="15.5" x14ac:dyDescent="0.35">
      <c r="J778" s="9"/>
      <c r="K778" s="5"/>
      <c r="L778" s="5"/>
      <c r="M778" s="5"/>
      <c r="AB778" s="137"/>
      <c r="AC778" s="137"/>
    </row>
    <row r="779" spans="10:29" ht="15.5" x14ac:dyDescent="0.35">
      <c r="J779" s="9"/>
      <c r="K779" s="5"/>
      <c r="L779" s="5"/>
      <c r="M779" s="5"/>
      <c r="AB779" s="137"/>
      <c r="AC779" s="137"/>
    </row>
    <row r="780" spans="10:29" ht="15.5" x14ac:dyDescent="0.35">
      <c r="J780" s="9"/>
      <c r="K780" s="5"/>
      <c r="L780" s="5"/>
      <c r="M780" s="5"/>
      <c r="AB780" s="137"/>
      <c r="AC780" s="137"/>
    </row>
    <row r="781" spans="10:29" ht="15.5" x14ac:dyDescent="0.35">
      <c r="J781" s="9"/>
      <c r="K781" s="5"/>
      <c r="L781" s="5"/>
      <c r="M781" s="5"/>
      <c r="AB781" s="137"/>
      <c r="AC781" s="137"/>
    </row>
    <row r="782" spans="10:29" ht="15.5" x14ac:dyDescent="0.35">
      <c r="J782" s="9"/>
      <c r="K782" s="5"/>
      <c r="L782" s="5"/>
      <c r="M782" s="5"/>
      <c r="AB782" s="137"/>
      <c r="AC782" s="137"/>
    </row>
    <row r="783" spans="10:29" ht="15.5" x14ac:dyDescent="0.35">
      <c r="J783" s="9"/>
      <c r="K783" s="5"/>
      <c r="L783" s="5"/>
      <c r="M783" s="5"/>
      <c r="AB783" s="137"/>
      <c r="AC783" s="137"/>
    </row>
    <row r="784" spans="10:29" ht="15.5" x14ac:dyDescent="0.35">
      <c r="J784" s="9"/>
      <c r="K784" s="5"/>
      <c r="L784" s="5"/>
      <c r="M784" s="5"/>
      <c r="AB784" s="137"/>
      <c r="AC784" s="137"/>
    </row>
    <row r="785" spans="10:29" ht="15.5" x14ac:dyDescent="0.35">
      <c r="J785" s="9"/>
      <c r="K785" s="5"/>
      <c r="L785" s="5"/>
      <c r="M785" s="5"/>
      <c r="AB785" s="137"/>
      <c r="AC785" s="137"/>
    </row>
    <row r="786" spans="10:29" ht="15.5" x14ac:dyDescent="0.35">
      <c r="J786" s="9"/>
      <c r="K786" s="5"/>
      <c r="L786" s="5"/>
      <c r="M786" s="5"/>
      <c r="AB786" s="137"/>
      <c r="AC786" s="137"/>
    </row>
    <row r="787" spans="10:29" ht="15.5" x14ac:dyDescent="0.35">
      <c r="J787" s="9"/>
      <c r="K787" s="5"/>
      <c r="L787" s="5"/>
      <c r="M787" s="5"/>
      <c r="AB787" s="137"/>
      <c r="AC787" s="137"/>
    </row>
    <row r="788" spans="10:29" ht="15.5" x14ac:dyDescent="0.35">
      <c r="J788" s="9"/>
      <c r="K788" s="5"/>
      <c r="L788" s="5"/>
      <c r="M788" s="5"/>
      <c r="AB788" s="137"/>
      <c r="AC788" s="137"/>
    </row>
    <row r="789" spans="10:29" ht="15.5" x14ac:dyDescent="0.35">
      <c r="J789" s="9"/>
      <c r="K789" s="5"/>
      <c r="L789" s="5"/>
      <c r="M789" s="5"/>
      <c r="AB789" s="137"/>
      <c r="AC789" s="137"/>
    </row>
    <row r="790" spans="10:29" ht="15.5" x14ac:dyDescent="0.35">
      <c r="J790" s="9"/>
      <c r="K790" s="5"/>
      <c r="L790" s="5"/>
      <c r="M790" s="5"/>
      <c r="AB790" s="137"/>
      <c r="AC790" s="137"/>
    </row>
    <row r="791" spans="10:29" ht="15.5" x14ac:dyDescent="0.35">
      <c r="J791" s="9"/>
      <c r="K791" s="5"/>
      <c r="L791" s="5"/>
      <c r="M791" s="5"/>
      <c r="AB791" s="137"/>
      <c r="AC791" s="137"/>
    </row>
    <row r="792" spans="10:29" ht="15.5" x14ac:dyDescent="0.35">
      <c r="J792" s="9"/>
      <c r="K792" s="5"/>
      <c r="L792" s="5"/>
      <c r="M792" s="5"/>
      <c r="AB792" s="137"/>
      <c r="AC792" s="137"/>
    </row>
    <row r="793" spans="10:29" ht="15.5" x14ac:dyDescent="0.35">
      <c r="J793" s="9"/>
      <c r="K793" s="5"/>
      <c r="L793" s="5"/>
      <c r="M793" s="5"/>
      <c r="AB793" s="137"/>
      <c r="AC793" s="137"/>
    </row>
    <row r="794" spans="10:29" ht="15.5" x14ac:dyDescent="0.35">
      <c r="J794" s="9"/>
      <c r="K794" s="5"/>
      <c r="L794" s="5"/>
      <c r="M794" s="5"/>
      <c r="AB794" s="137"/>
      <c r="AC794" s="137"/>
    </row>
    <row r="795" spans="10:29" ht="15.5" x14ac:dyDescent="0.35">
      <c r="J795" s="9"/>
      <c r="K795" s="5"/>
      <c r="L795" s="5"/>
      <c r="M795" s="5"/>
      <c r="AB795" s="137"/>
      <c r="AC795" s="137"/>
    </row>
    <row r="796" spans="10:29" ht="15.5" x14ac:dyDescent="0.35">
      <c r="J796" s="9"/>
      <c r="K796" s="5"/>
      <c r="L796" s="5"/>
      <c r="M796" s="5"/>
      <c r="AB796" s="137"/>
      <c r="AC796" s="137"/>
    </row>
    <row r="797" spans="10:29" ht="15.5" x14ac:dyDescent="0.35">
      <c r="J797" s="9"/>
      <c r="K797" s="5"/>
      <c r="L797" s="5"/>
      <c r="M797" s="5"/>
      <c r="AB797" s="137"/>
      <c r="AC797" s="137"/>
    </row>
    <row r="798" spans="10:29" ht="15.5" x14ac:dyDescent="0.35">
      <c r="J798" s="9"/>
      <c r="K798" s="5"/>
      <c r="L798" s="5"/>
      <c r="M798" s="5"/>
      <c r="AB798" s="137"/>
      <c r="AC798" s="137"/>
    </row>
    <row r="799" spans="10:29" ht="15.5" x14ac:dyDescent="0.35">
      <c r="J799" s="9"/>
      <c r="K799" s="5"/>
      <c r="L799" s="5"/>
      <c r="M799" s="5"/>
      <c r="AB799" s="137"/>
      <c r="AC799" s="137"/>
    </row>
    <row r="800" spans="10:29" ht="15.5" x14ac:dyDescent="0.35">
      <c r="J800" s="9"/>
      <c r="K800" s="5"/>
      <c r="L800" s="5"/>
      <c r="M800" s="5"/>
      <c r="AB800" s="137"/>
      <c r="AC800" s="137"/>
    </row>
    <row r="801" spans="10:29" ht="15.5" x14ac:dyDescent="0.35">
      <c r="J801" s="9"/>
      <c r="K801" s="5"/>
      <c r="L801" s="5"/>
      <c r="M801" s="5"/>
      <c r="AB801" s="137"/>
      <c r="AC801" s="137"/>
    </row>
    <row r="802" spans="10:29" ht="15.5" x14ac:dyDescent="0.35">
      <c r="J802" s="9"/>
      <c r="K802" s="5"/>
      <c r="L802" s="5"/>
      <c r="M802" s="5"/>
      <c r="AB802" s="137"/>
      <c r="AC802" s="137"/>
    </row>
    <row r="803" spans="10:29" ht="15.5" x14ac:dyDescent="0.35">
      <c r="J803" s="9"/>
      <c r="K803" s="5"/>
      <c r="L803" s="5"/>
      <c r="M803" s="5"/>
      <c r="AB803" s="137"/>
      <c r="AC803" s="137"/>
    </row>
    <row r="804" spans="10:29" ht="15.5" x14ac:dyDescent="0.35">
      <c r="J804" s="9"/>
      <c r="K804" s="5"/>
      <c r="L804" s="5"/>
      <c r="M804" s="5"/>
      <c r="AB804" s="137"/>
      <c r="AC804" s="137"/>
    </row>
    <row r="805" spans="10:29" ht="15.5" x14ac:dyDescent="0.35">
      <c r="J805" s="9"/>
      <c r="K805" s="5"/>
      <c r="L805" s="5"/>
      <c r="M805" s="5"/>
      <c r="AB805" s="137"/>
      <c r="AC805" s="137"/>
    </row>
    <row r="806" spans="10:29" ht="15.5" x14ac:dyDescent="0.35">
      <c r="J806" s="9"/>
      <c r="K806" s="5"/>
      <c r="L806" s="5"/>
      <c r="M806" s="5"/>
      <c r="AB806" s="137"/>
      <c r="AC806" s="137"/>
    </row>
    <row r="807" spans="10:29" ht="15.5" x14ac:dyDescent="0.35">
      <c r="J807" s="9"/>
      <c r="K807" s="5"/>
      <c r="L807" s="5"/>
      <c r="M807" s="5"/>
      <c r="AB807" s="137"/>
      <c r="AC807" s="137"/>
    </row>
    <row r="808" spans="10:29" ht="15.5" x14ac:dyDescent="0.35">
      <c r="J808" s="9"/>
      <c r="K808" s="5"/>
      <c r="L808" s="5"/>
      <c r="M808" s="5"/>
      <c r="AB808" s="137"/>
      <c r="AC808" s="137"/>
    </row>
    <row r="809" spans="10:29" ht="15.5" x14ac:dyDescent="0.35">
      <c r="J809" s="9"/>
      <c r="K809" s="5"/>
      <c r="L809" s="5"/>
      <c r="M809" s="5"/>
      <c r="AB809" s="137"/>
      <c r="AC809" s="137"/>
    </row>
    <row r="810" spans="10:29" ht="15.5" x14ac:dyDescent="0.35">
      <c r="J810" s="9"/>
      <c r="K810" s="5"/>
      <c r="L810" s="5"/>
      <c r="M810" s="5"/>
      <c r="AB810" s="137"/>
      <c r="AC810" s="137"/>
    </row>
    <row r="811" spans="10:29" ht="15.5" x14ac:dyDescent="0.35">
      <c r="J811" s="9"/>
      <c r="K811" s="5"/>
      <c r="L811" s="5"/>
      <c r="M811" s="5"/>
      <c r="AB811" s="137"/>
      <c r="AC811" s="137"/>
    </row>
    <row r="812" spans="10:29" ht="15.5" x14ac:dyDescent="0.35">
      <c r="J812" s="9"/>
      <c r="K812" s="5"/>
      <c r="L812" s="5"/>
      <c r="M812" s="5"/>
      <c r="AB812" s="137"/>
      <c r="AC812" s="137"/>
    </row>
    <row r="813" spans="10:29" ht="15.5" x14ac:dyDescent="0.35">
      <c r="J813" s="9"/>
      <c r="K813" s="5"/>
      <c r="L813" s="5"/>
      <c r="M813" s="5"/>
      <c r="AB813" s="137"/>
      <c r="AC813" s="137"/>
    </row>
    <row r="814" spans="10:29" ht="15.5" x14ac:dyDescent="0.35">
      <c r="J814" s="9"/>
      <c r="K814" s="5"/>
      <c r="L814" s="5"/>
      <c r="M814" s="5"/>
      <c r="AB814" s="137"/>
      <c r="AC814" s="137"/>
    </row>
    <row r="815" spans="10:29" ht="15.5" x14ac:dyDescent="0.35">
      <c r="J815" s="9"/>
      <c r="K815" s="5"/>
      <c r="L815" s="5"/>
      <c r="M815" s="5"/>
      <c r="AB815" s="137"/>
      <c r="AC815" s="137"/>
    </row>
    <row r="816" spans="10:29" ht="15.5" x14ac:dyDescent="0.35">
      <c r="J816" s="9"/>
      <c r="K816" s="5"/>
      <c r="L816" s="5"/>
      <c r="M816" s="5"/>
      <c r="AB816" s="137"/>
      <c r="AC816" s="137"/>
    </row>
    <row r="817" spans="10:29" ht="15.5" x14ac:dyDescent="0.35">
      <c r="J817" s="9"/>
      <c r="K817" s="5"/>
      <c r="L817" s="5"/>
      <c r="M817" s="5"/>
      <c r="AB817" s="137"/>
      <c r="AC817" s="137"/>
    </row>
    <row r="818" spans="10:29" ht="15.5" x14ac:dyDescent="0.35">
      <c r="J818" s="9"/>
      <c r="K818" s="5"/>
      <c r="L818" s="5"/>
      <c r="M818" s="5"/>
      <c r="AB818" s="137"/>
      <c r="AC818" s="137"/>
    </row>
    <row r="819" spans="10:29" ht="15.5" x14ac:dyDescent="0.35">
      <c r="J819" s="9"/>
      <c r="K819" s="5"/>
      <c r="L819" s="5"/>
      <c r="M819" s="5"/>
      <c r="AB819" s="137"/>
      <c r="AC819" s="137"/>
    </row>
    <row r="820" spans="10:29" ht="15.5" x14ac:dyDescent="0.35">
      <c r="J820" s="9"/>
      <c r="K820" s="5"/>
      <c r="L820" s="5"/>
      <c r="M820" s="5"/>
      <c r="AB820" s="137"/>
      <c r="AC820" s="137"/>
    </row>
    <row r="821" spans="10:29" ht="15.5" x14ac:dyDescent="0.35">
      <c r="J821" s="9"/>
      <c r="K821" s="5"/>
      <c r="L821" s="5"/>
      <c r="M821" s="5"/>
      <c r="AB821" s="137"/>
      <c r="AC821" s="137"/>
    </row>
    <row r="822" spans="10:29" ht="15.5" x14ac:dyDescent="0.35">
      <c r="J822" s="9"/>
      <c r="K822" s="5"/>
      <c r="L822" s="5"/>
      <c r="M822" s="5"/>
      <c r="AB822" s="137"/>
      <c r="AC822" s="137"/>
    </row>
    <row r="823" spans="10:29" ht="15.5" x14ac:dyDescent="0.35">
      <c r="J823" s="9"/>
      <c r="K823" s="5"/>
      <c r="L823" s="5"/>
      <c r="M823" s="5"/>
      <c r="AB823" s="137"/>
      <c r="AC823" s="137"/>
    </row>
    <row r="824" spans="10:29" ht="15.5" x14ac:dyDescent="0.35">
      <c r="J824" s="9"/>
      <c r="K824" s="5"/>
      <c r="L824" s="5"/>
      <c r="M824" s="5"/>
      <c r="AB824" s="137"/>
      <c r="AC824" s="137"/>
    </row>
    <row r="825" spans="10:29" ht="15.5" x14ac:dyDescent="0.35">
      <c r="J825" s="9"/>
      <c r="K825" s="5"/>
      <c r="L825" s="5"/>
      <c r="M825" s="5"/>
      <c r="AB825" s="137"/>
      <c r="AC825" s="137"/>
    </row>
    <row r="826" spans="10:29" ht="15.5" x14ac:dyDescent="0.35">
      <c r="J826" s="9"/>
      <c r="K826" s="5"/>
      <c r="L826" s="5"/>
      <c r="M826" s="5"/>
      <c r="AB826" s="137"/>
      <c r="AC826" s="137"/>
    </row>
    <row r="827" spans="10:29" ht="15.5" x14ac:dyDescent="0.35">
      <c r="J827" s="9"/>
      <c r="K827" s="5"/>
      <c r="L827" s="5"/>
      <c r="M827" s="5"/>
      <c r="AB827" s="137"/>
      <c r="AC827" s="137"/>
    </row>
    <row r="828" spans="10:29" ht="15.5" x14ac:dyDescent="0.35">
      <c r="J828" s="9"/>
      <c r="K828" s="5"/>
      <c r="L828" s="5"/>
      <c r="M828" s="5"/>
      <c r="AB828" s="137"/>
      <c r="AC828" s="137"/>
    </row>
    <row r="829" spans="10:29" ht="15.5" x14ac:dyDescent="0.35">
      <c r="J829" s="9"/>
      <c r="K829" s="5"/>
      <c r="L829" s="5"/>
      <c r="M829" s="5"/>
      <c r="AB829" s="137"/>
      <c r="AC829" s="137"/>
    </row>
    <row r="830" spans="10:29" ht="15.5" x14ac:dyDescent="0.35">
      <c r="J830" s="9"/>
      <c r="K830" s="5"/>
      <c r="L830" s="5"/>
      <c r="M830" s="5"/>
      <c r="AB830" s="137"/>
      <c r="AC830" s="137"/>
    </row>
    <row r="831" spans="10:29" ht="15.5" x14ac:dyDescent="0.35">
      <c r="J831" s="9"/>
      <c r="K831" s="5"/>
      <c r="L831" s="5"/>
      <c r="M831" s="5"/>
      <c r="AB831" s="137"/>
      <c r="AC831" s="137"/>
    </row>
    <row r="832" spans="10:29" ht="15.5" x14ac:dyDescent="0.35">
      <c r="J832" s="9"/>
      <c r="K832" s="5"/>
      <c r="L832" s="5"/>
      <c r="M832" s="5"/>
      <c r="AB832" s="137"/>
      <c r="AC832" s="137"/>
    </row>
    <row r="833" spans="10:29" ht="15.5" x14ac:dyDescent="0.35">
      <c r="J833" s="9"/>
      <c r="K833" s="5"/>
      <c r="L833" s="5"/>
      <c r="M833" s="5"/>
      <c r="AB833" s="137"/>
      <c r="AC833" s="137"/>
    </row>
    <row r="834" spans="10:29" ht="15.5" x14ac:dyDescent="0.35">
      <c r="J834" s="9"/>
      <c r="K834" s="5"/>
      <c r="L834" s="5"/>
      <c r="M834" s="5"/>
      <c r="AB834" s="137"/>
      <c r="AC834" s="137"/>
    </row>
    <row r="835" spans="10:29" ht="15.5" x14ac:dyDescent="0.35">
      <c r="J835" s="9"/>
      <c r="K835" s="5"/>
      <c r="L835" s="5"/>
      <c r="M835" s="5"/>
      <c r="AB835" s="137"/>
      <c r="AC835" s="137"/>
    </row>
    <row r="836" spans="10:29" ht="15.5" x14ac:dyDescent="0.35">
      <c r="J836" s="9"/>
      <c r="K836" s="5"/>
      <c r="L836" s="5"/>
      <c r="M836" s="5"/>
      <c r="AB836" s="137"/>
      <c r="AC836" s="137"/>
    </row>
    <row r="837" spans="10:29" ht="15.5" x14ac:dyDescent="0.35">
      <c r="J837" s="9"/>
      <c r="K837" s="5"/>
      <c r="L837" s="5"/>
      <c r="M837" s="5"/>
      <c r="AB837" s="137"/>
      <c r="AC837" s="137"/>
    </row>
    <row r="838" spans="10:29" ht="15.5" x14ac:dyDescent="0.35">
      <c r="J838" s="9"/>
      <c r="K838" s="5"/>
      <c r="L838" s="5"/>
      <c r="M838" s="5"/>
      <c r="AB838" s="137"/>
      <c r="AC838" s="137"/>
    </row>
    <row r="839" spans="10:29" ht="15.5" x14ac:dyDescent="0.35">
      <c r="J839" s="9"/>
      <c r="K839" s="5"/>
      <c r="L839" s="5"/>
      <c r="M839" s="5"/>
      <c r="AB839" s="137"/>
      <c r="AC839" s="137"/>
    </row>
    <row r="840" spans="10:29" ht="15.5" x14ac:dyDescent="0.35">
      <c r="J840" s="9"/>
      <c r="K840" s="5"/>
      <c r="L840" s="5"/>
      <c r="M840" s="5"/>
      <c r="AB840" s="137"/>
      <c r="AC840" s="137"/>
    </row>
    <row r="841" spans="10:29" ht="15.5" x14ac:dyDescent="0.35">
      <c r="J841" s="9"/>
      <c r="K841" s="5"/>
      <c r="L841" s="5"/>
      <c r="M841" s="5"/>
      <c r="AB841" s="137"/>
      <c r="AC841" s="137"/>
    </row>
    <row r="842" spans="10:29" ht="15.5" x14ac:dyDescent="0.35">
      <c r="J842" s="9"/>
      <c r="K842" s="5"/>
      <c r="L842" s="5"/>
      <c r="M842" s="5"/>
      <c r="AB842" s="137"/>
      <c r="AC842" s="137"/>
    </row>
    <row r="843" spans="10:29" ht="15.5" x14ac:dyDescent="0.35">
      <c r="J843" s="9"/>
      <c r="K843" s="5"/>
      <c r="L843" s="5"/>
      <c r="M843" s="5"/>
      <c r="AB843" s="137"/>
      <c r="AC843" s="137"/>
    </row>
    <row r="844" spans="10:29" ht="15.5" x14ac:dyDescent="0.35">
      <c r="J844" s="9"/>
      <c r="K844" s="5"/>
      <c r="L844" s="5"/>
      <c r="M844" s="5"/>
      <c r="AB844" s="137"/>
      <c r="AC844" s="137"/>
    </row>
    <row r="845" spans="10:29" ht="15.5" x14ac:dyDescent="0.35">
      <c r="J845" s="9"/>
      <c r="K845" s="5"/>
      <c r="L845" s="5"/>
      <c r="M845" s="5"/>
      <c r="AB845" s="137"/>
      <c r="AC845" s="137"/>
    </row>
    <row r="846" spans="10:29" ht="15.5" x14ac:dyDescent="0.35">
      <c r="J846" s="9"/>
      <c r="K846" s="5"/>
      <c r="L846" s="5"/>
      <c r="M846" s="5"/>
      <c r="AB846" s="137"/>
      <c r="AC846" s="137"/>
    </row>
    <row r="847" spans="10:29" ht="15.5" x14ac:dyDescent="0.35">
      <c r="J847" s="9"/>
      <c r="K847" s="5"/>
      <c r="L847" s="5"/>
      <c r="M847" s="5"/>
      <c r="AB847" s="137"/>
      <c r="AC847" s="137"/>
    </row>
    <row r="848" spans="10:29" ht="15.5" x14ac:dyDescent="0.35">
      <c r="J848" s="9"/>
      <c r="K848" s="5"/>
      <c r="L848" s="5"/>
      <c r="M848" s="5"/>
      <c r="AB848" s="137"/>
      <c r="AC848" s="137"/>
    </row>
    <row r="849" spans="10:29" ht="15.5" x14ac:dyDescent="0.35">
      <c r="J849" s="9"/>
      <c r="K849" s="5"/>
      <c r="L849" s="5"/>
      <c r="M849" s="5"/>
      <c r="AB849" s="137"/>
      <c r="AC849" s="137"/>
    </row>
    <row r="850" spans="10:29" ht="15.5" x14ac:dyDescent="0.35">
      <c r="J850" s="9"/>
      <c r="K850" s="5"/>
      <c r="L850" s="5"/>
      <c r="M850" s="5"/>
      <c r="AB850" s="137"/>
      <c r="AC850" s="137"/>
    </row>
    <row r="851" spans="10:29" ht="15.5" x14ac:dyDescent="0.35">
      <c r="J851" s="9"/>
      <c r="K851" s="5"/>
      <c r="L851" s="5"/>
      <c r="M851" s="5"/>
      <c r="AB851" s="137"/>
      <c r="AC851" s="137"/>
    </row>
    <row r="852" spans="10:29" ht="15.5" x14ac:dyDescent="0.35">
      <c r="J852" s="9"/>
      <c r="K852" s="5"/>
      <c r="L852" s="5"/>
      <c r="M852" s="5"/>
      <c r="AB852" s="137"/>
      <c r="AC852" s="137"/>
    </row>
    <row r="853" spans="10:29" ht="15.5" x14ac:dyDescent="0.35">
      <c r="J853" s="9"/>
      <c r="K853" s="5"/>
      <c r="L853" s="5"/>
      <c r="M853" s="5"/>
      <c r="AB853" s="137"/>
      <c r="AC853" s="137"/>
    </row>
    <row r="854" spans="10:29" ht="15.5" x14ac:dyDescent="0.35">
      <c r="J854" s="9"/>
      <c r="K854" s="5"/>
      <c r="L854" s="5"/>
      <c r="M854" s="5"/>
      <c r="AB854" s="137"/>
      <c r="AC854" s="137"/>
    </row>
    <row r="855" spans="10:29" ht="15.5" x14ac:dyDescent="0.35">
      <c r="J855" s="9"/>
      <c r="K855" s="5"/>
      <c r="L855" s="5"/>
      <c r="M855" s="5"/>
      <c r="AB855" s="137"/>
      <c r="AC855" s="137"/>
    </row>
    <row r="856" spans="10:29" ht="15.5" x14ac:dyDescent="0.35">
      <c r="J856" s="9"/>
      <c r="K856" s="5"/>
      <c r="L856" s="5"/>
      <c r="M856" s="5"/>
      <c r="AB856" s="137"/>
      <c r="AC856" s="137"/>
    </row>
    <row r="857" spans="10:29" ht="15.5" x14ac:dyDescent="0.35">
      <c r="J857" s="9"/>
      <c r="K857" s="5"/>
      <c r="L857" s="5"/>
      <c r="M857" s="5"/>
      <c r="AB857" s="137"/>
      <c r="AC857" s="137"/>
    </row>
    <row r="858" spans="10:29" ht="15.5" x14ac:dyDescent="0.35">
      <c r="J858" s="9"/>
      <c r="K858" s="5"/>
      <c r="L858" s="5"/>
      <c r="M858" s="5"/>
      <c r="AB858" s="137"/>
      <c r="AC858" s="137"/>
    </row>
    <row r="859" spans="10:29" ht="15.5" x14ac:dyDescent="0.35">
      <c r="J859" s="9"/>
      <c r="K859" s="5"/>
      <c r="L859" s="5"/>
      <c r="M859" s="5"/>
      <c r="AB859" s="137"/>
      <c r="AC859" s="137"/>
    </row>
    <row r="860" spans="10:29" ht="15.5" x14ac:dyDescent="0.35">
      <c r="J860" s="9"/>
      <c r="K860" s="5"/>
      <c r="L860" s="5"/>
      <c r="M860" s="5"/>
      <c r="AB860" s="137"/>
      <c r="AC860" s="137"/>
    </row>
    <row r="861" spans="10:29" ht="15.5" x14ac:dyDescent="0.35">
      <c r="J861" s="9"/>
      <c r="K861" s="5"/>
      <c r="L861" s="5"/>
      <c r="M861" s="5"/>
      <c r="AB861" s="137"/>
      <c r="AC861" s="137"/>
    </row>
    <row r="862" spans="10:29" ht="15.5" x14ac:dyDescent="0.35">
      <c r="J862" s="9"/>
      <c r="K862" s="5"/>
      <c r="L862" s="5"/>
      <c r="M862" s="5"/>
      <c r="AB862" s="137"/>
      <c r="AC862" s="137"/>
    </row>
    <row r="863" spans="10:29" ht="15.5" x14ac:dyDescent="0.35">
      <c r="J863" s="9"/>
      <c r="K863" s="5"/>
      <c r="L863" s="5"/>
      <c r="M863" s="5"/>
      <c r="AB863" s="137"/>
      <c r="AC863" s="137"/>
    </row>
    <row r="864" spans="10:29" ht="15.5" x14ac:dyDescent="0.35">
      <c r="J864" s="9"/>
      <c r="K864" s="5"/>
      <c r="L864" s="5"/>
      <c r="M864" s="5"/>
      <c r="AB864" s="137"/>
      <c r="AC864" s="137"/>
    </row>
    <row r="865" spans="10:29" ht="15.5" x14ac:dyDescent="0.35">
      <c r="J865" s="9"/>
      <c r="K865" s="5"/>
      <c r="L865" s="5"/>
      <c r="M865" s="5"/>
      <c r="AB865" s="137"/>
      <c r="AC865" s="137"/>
    </row>
    <row r="866" spans="10:29" ht="15.5" x14ac:dyDescent="0.35">
      <c r="J866" s="9"/>
      <c r="K866" s="5"/>
      <c r="L866" s="5"/>
      <c r="M866" s="5"/>
      <c r="AB866" s="137"/>
      <c r="AC866" s="137"/>
    </row>
    <row r="867" spans="10:29" ht="15.5" x14ac:dyDescent="0.35">
      <c r="J867" s="9"/>
      <c r="K867" s="5"/>
      <c r="L867" s="5"/>
      <c r="M867" s="5"/>
      <c r="AB867" s="137"/>
      <c r="AC867" s="137"/>
    </row>
    <row r="868" spans="10:29" ht="15.5" x14ac:dyDescent="0.35">
      <c r="J868" s="9"/>
      <c r="K868" s="5"/>
      <c r="L868" s="5"/>
      <c r="M868" s="5"/>
      <c r="AB868" s="137"/>
      <c r="AC868" s="137"/>
    </row>
    <row r="869" spans="10:29" ht="15.5" x14ac:dyDescent="0.35">
      <c r="J869" s="9"/>
      <c r="K869" s="5"/>
      <c r="L869" s="5"/>
      <c r="M869" s="5"/>
      <c r="AB869" s="137"/>
      <c r="AC869" s="137"/>
    </row>
    <row r="870" spans="10:29" ht="15.5" x14ac:dyDescent="0.35">
      <c r="J870" s="9"/>
      <c r="K870" s="5"/>
      <c r="L870" s="5"/>
      <c r="M870" s="5"/>
      <c r="AB870" s="137"/>
      <c r="AC870" s="137"/>
    </row>
    <row r="871" spans="10:29" ht="15.5" x14ac:dyDescent="0.35">
      <c r="J871" s="9"/>
      <c r="K871" s="5"/>
      <c r="L871" s="5"/>
      <c r="M871" s="5"/>
      <c r="AB871" s="137"/>
      <c r="AC871" s="137"/>
    </row>
    <row r="872" spans="10:29" ht="15.5" x14ac:dyDescent="0.35">
      <c r="J872" s="9"/>
      <c r="K872" s="5"/>
      <c r="L872" s="5"/>
      <c r="M872" s="5"/>
      <c r="AB872" s="137"/>
      <c r="AC872" s="137"/>
    </row>
    <row r="873" spans="10:29" ht="15.5" x14ac:dyDescent="0.35">
      <c r="J873" s="9"/>
      <c r="K873" s="5"/>
      <c r="L873" s="5"/>
      <c r="M873" s="5"/>
      <c r="AB873" s="137"/>
      <c r="AC873" s="137"/>
    </row>
    <row r="874" spans="10:29" ht="15.5" x14ac:dyDescent="0.35">
      <c r="J874" s="9"/>
      <c r="K874" s="5"/>
      <c r="L874" s="5"/>
      <c r="M874" s="5"/>
      <c r="AB874" s="137"/>
      <c r="AC874" s="137"/>
    </row>
    <row r="875" spans="10:29" ht="15.5" x14ac:dyDescent="0.35">
      <c r="J875" s="9"/>
      <c r="K875" s="5"/>
      <c r="L875" s="5"/>
      <c r="M875" s="5"/>
      <c r="AB875" s="137"/>
      <c r="AC875" s="137"/>
    </row>
    <row r="876" spans="10:29" ht="15.5" x14ac:dyDescent="0.35">
      <c r="J876" s="9"/>
      <c r="K876" s="5"/>
      <c r="L876" s="5"/>
      <c r="M876" s="5"/>
      <c r="AB876" s="137"/>
      <c r="AC876" s="137"/>
    </row>
    <row r="877" spans="10:29" ht="15.5" x14ac:dyDescent="0.35">
      <c r="J877" s="9"/>
      <c r="K877" s="5"/>
      <c r="L877" s="5"/>
      <c r="M877" s="5"/>
      <c r="AB877" s="137"/>
      <c r="AC877" s="137"/>
    </row>
    <row r="878" spans="10:29" ht="15.5" x14ac:dyDescent="0.35">
      <c r="J878" s="9"/>
      <c r="K878" s="5"/>
      <c r="L878" s="5"/>
      <c r="M878" s="5"/>
      <c r="AB878" s="137"/>
      <c r="AC878" s="137"/>
    </row>
    <row r="879" spans="10:29" ht="15.5" x14ac:dyDescent="0.35">
      <c r="J879" s="9"/>
      <c r="K879" s="5"/>
      <c r="L879" s="5"/>
      <c r="M879" s="5"/>
      <c r="AB879" s="137"/>
      <c r="AC879" s="137"/>
    </row>
    <row r="880" spans="10:29" ht="15.5" x14ac:dyDescent="0.35">
      <c r="J880" s="9"/>
      <c r="K880" s="5"/>
      <c r="L880" s="5"/>
      <c r="M880" s="5"/>
      <c r="AB880" s="137"/>
      <c r="AC880" s="137"/>
    </row>
    <row r="881" spans="10:29" ht="15.5" x14ac:dyDescent="0.35">
      <c r="J881" s="9"/>
      <c r="K881" s="5"/>
      <c r="L881" s="5"/>
      <c r="M881" s="5"/>
      <c r="AB881" s="137"/>
      <c r="AC881" s="137"/>
    </row>
    <row r="882" spans="10:29" ht="15.5" x14ac:dyDescent="0.35">
      <c r="J882" s="9"/>
      <c r="K882" s="5"/>
      <c r="L882" s="5"/>
      <c r="M882" s="5"/>
      <c r="AB882" s="137"/>
      <c r="AC882" s="137"/>
    </row>
    <row r="883" spans="10:29" ht="15.5" x14ac:dyDescent="0.35">
      <c r="J883" s="9"/>
      <c r="K883" s="5"/>
      <c r="L883" s="5"/>
      <c r="M883" s="5"/>
      <c r="AB883" s="137"/>
      <c r="AC883" s="137"/>
    </row>
    <row r="884" spans="10:29" ht="15.5" x14ac:dyDescent="0.35">
      <c r="J884" s="9"/>
      <c r="K884" s="5"/>
      <c r="L884" s="5"/>
      <c r="M884" s="5"/>
      <c r="AB884" s="137"/>
      <c r="AC884" s="137"/>
    </row>
    <row r="885" spans="10:29" ht="15.5" x14ac:dyDescent="0.35">
      <c r="J885" s="9"/>
      <c r="K885" s="5"/>
      <c r="L885" s="5"/>
      <c r="M885" s="5"/>
      <c r="AB885" s="137"/>
      <c r="AC885" s="137"/>
    </row>
    <row r="886" spans="10:29" ht="15.5" x14ac:dyDescent="0.35">
      <c r="J886" s="9"/>
      <c r="K886" s="5"/>
      <c r="L886" s="5"/>
      <c r="M886" s="5"/>
      <c r="AB886" s="137"/>
      <c r="AC886" s="137"/>
    </row>
    <row r="887" spans="10:29" ht="15.5" x14ac:dyDescent="0.35">
      <c r="J887" s="9"/>
      <c r="K887" s="5"/>
      <c r="L887" s="5"/>
      <c r="M887" s="5"/>
      <c r="AB887" s="137"/>
      <c r="AC887" s="137"/>
    </row>
    <row r="888" spans="10:29" ht="15.5" x14ac:dyDescent="0.35">
      <c r="J888" s="9"/>
      <c r="K888" s="5"/>
      <c r="L888" s="5"/>
      <c r="M888" s="5"/>
      <c r="AB888" s="137"/>
      <c r="AC888" s="137"/>
    </row>
    <row r="889" spans="10:29" ht="15.5" x14ac:dyDescent="0.35">
      <c r="J889" s="9"/>
      <c r="K889" s="5"/>
      <c r="L889" s="5"/>
      <c r="M889" s="5"/>
      <c r="AB889" s="137"/>
      <c r="AC889" s="137"/>
    </row>
    <row r="890" spans="10:29" ht="15.5" x14ac:dyDescent="0.35">
      <c r="J890" s="9"/>
      <c r="K890" s="5"/>
      <c r="L890" s="5"/>
      <c r="M890" s="5"/>
      <c r="AB890" s="137"/>
      <c r="AC890" s="137"/>
    </row>
    <row r="891" spans="10:29" ht="15.5" x14ac:dyDescent="0.35">
      <c r="J891" s="9"/>
      <c r="K891" s="5"/>
      <c r="L891" s="5"/>
      <c r="M891" s="5"/>
      <c r="AB891" s="137"/>
      <c r="AC891" s="137"/>
    </row>
    <row r="892" spans="10:29" ht="15.5" x14ac:dyDescent="0.35">
      <c r="J892" s="9"/>
      <c r="K892" s="5"/>
      <c r="L892" s="5"/>
      <c r="M892" s="5"/>
      <c r="AB892" s="137"/>
      <c r="AC892" s="137"/>
    </row>
    <row r="893" spans="10:29" ht="15.5" x14ac:dyDescent="0.35">
      <c r="J893" s="9"/>
      <c r="K893" s="5"/>
      <c r="L893" s="5"/>
      <c r="M893" s="5"/>
      <c r="AB893" s="137"/>
      <c r="AC893" s="137"/>
    </row>
    <row r="894" spans="10:29" ht="15.5" x14ac:dyDescent="0.35">
      <c r="J894" s="9"/>
      <c r="K894" s="5"/>
      <c r="L894" s="5"/>
      <c r="M894" s="5"/>
      <c r="AB894" s="137"/>
      <c r="AC894" s="137"/>
    </row>
    <row r="895" spans="10:29" ht="15.5" x14ac:dyDescent="0.35">
      <c r="J895" s="9"/>
      <c r="K895" s="5"/>
      <c r="L895" s="5"/>
      <c r="M895" s="5"/>
      <c r="AB895" s="137"/>
      <c r="AC895" s="137"/>
    </row>
    <row r="896" spans="10:29" ht="15.5" x14ac:dyDescent="0.35">
      <c r="J896" s="9"/>
      <c r="K896" s="5"/>
      <c r="L896" s="5"/>
      <c r="M896" s="5"/>
      <c r="AB896" s="137"/>
      <c r="AC896" s="137"/>
    </row>
    <row r="897" spans="10:29" ht="15.5" x14ac:dyDescent="0.35">
      <c r="J897" s="9"/>
      <c r="K897" s="5"/>
      <c r="L897" s="5"/>
      <c r="M897" s="5"/>
      <c r="AB897" s="137"/>
      <c r="AC897" s="137"/>
    </row>
    <row r="898" spans="10:29" ht="15.5" x14ac:dyDescent="0.35">
      <c r="J898" s="9"/>
      <c r="K898" s="5"/>
      <c r="L898" s="5"/>
      <c r="M898" s="5"/>
      <c r="AB898" s="137"/>
      <c r="AC898" s="137"/>
    </row>
    <row r="899" spans="10:29" ht="15.5" x14ac:dyDescent="0.35">
      <c r="J899" s="9"/>
      <c r="K899" s="5"/>
      <c r="L899" s="5"/>
      <c r="M899" s="5"/>
      <c r="AB899" s="137"/>
      <c r="AC899" s="137"/>
    </row>
    <row r="900" spans="10:29" ht="15.5" x14ac:dyDescent="0.35">
      <c r="J900" s="9"/>
      <c r="K900" s="5"/>
      <c r="L900" s="5"/>
      <c r="M900" s="5"/>
      <c r="AB900" s="137"/>
      <c r="AC900" s="137"/>
    </row>
    <row r="901" spans="10:29" ht="15.5" x14ac:dyDescent="0.35">
      <c r="J901" s="9"/>
      <c r="K901" s="5"/>
      <c r="L901" s="5"/>
      <c r="M901" s="5"/>
      <c r="AB901" s="137"/>
      <c r="AC901" s="137"/>
    </row>
    <row r="902" spans="10:29" ht="15.5" x14ac:dyDescent="0.35">
      <c r="J902" s="9"/>
      <c r="K902" s="5"/>
      <c r="L902" s="5"/>
      <c r="M902" s="5"/>
      <c r="AB902" s="137"/>
      <c r="AC902" s="137"/>
    </row>
    <row r="903" spans="10:29" ht="15.5" x14ac:dyDescent="0.35">
      <c r="J903" s="9"/>
      <c r="K903" s="5"/>
      <c r="L903" s="5"/>
      <c r="M903" s="5"/>
      <c r="AB903" s="137"/>
      <c r="AC903" s="137"/>
    </row>
    <row r="904" spans="10:29" ht="15.5" x14ac:dyDescent="0.35">
      <c r="J904" s="9"/>
      <c r="K904" s="5"/>
      <c r="L904" s="5"/>
      <c r="M904" s="5"/>
      <c r="AB904" s="137"/>
      <c r="AC904" s="137"/>
    </row>
    <row r="905" spans="10:29" ht="15.5" x14ac:dyDescent="0.35">
      <c r="J905" s="9"/>
      <c r="K905" s="5"/>
      <c r="L905" s="5"/>
      <c r="M905" s="5"/>
      <c r="AB905" s="137"/>
      <c r="AC905" s="137"/>
    </row>
    <row r="906" spans="10:29" ht="15.5" x14ac:dyDescent="0.35">
      <c r="J906" s="9"/>
      <c r="K906" s="5"/>
      <c r="L906" s="5"/>
      <c r="M906" s="5"/>
      <c r="AB906" s="137"/>
      <c r="AC906" s="137"/>
    </row>
    <row r="907" spans="10:29" ht="15.5" x14ac:dyDescent="0.35">
      <c r="J907" s="9"/>
      <c r="K907" s="5"/>
      <c r="L907" s="5"/>
      <c r="M907" s="5"/>
      <c r="AB907" s="137"/>
      <c r="AC907" s="137"/>
    </row>
    <row r="908" spans="10:29" ht="15.5" x14ac:dyDescent="0.35">
      <c r="J908" s="9"/>
      <c r="K908" s="5"/>
      <c r="L908" s="5"/>
      <c r="M908" s="5"/>
      <c r="AB908" s="137"/>
      <c r="AC908" s="137"/>
    </row>
    <row r="909" spans="10:29" ht="15.5" x14ac:dyDescent="0.35">
      <c r="J909" s="9"/>
      <c r="K909" s="5"/>
      <c r="L909" s="5"/>
      <c r="M909" s="5"/>
      <c r="AB909" s="137"/>
      <c r="AC909" s="137"/>
    </row>
    <row r="910" spans="10:29" ht="15.5" x14ac:dyDescent="0.35">
      <c r="J910" s="9"/>
      <c r="K910" s="5"/>
      <c r="L910" s="5"/>
      <c r="M910" s="5"/>
      <c r="AB910" s="137"/>
      <c r="AC910" s="137"/>
    </row>
    <row r="911" spans="10:29" ht="15.5" x14ac:dyDescent="0.35">
      <c r="J911" s="9"/>
      <c r="K911" s="5"/>
      <c r="L911" s="5"/>
      <c r="M911" s="5"/>
      <c r="AB911" s="137"/>
      <c r="AC911" s="137"/>
    </row>
    <row r="912" spans="10:29" ht="15.5" x14ac:dyDescent="0.35">
      <c r="J912" s="9"/>
      <c r="K912" s="5"/>
      <c r="L912" s="5"/>
      <c r="M912" s="5"/>
      <c r="AB912" s="137"/>
      <c r="AC912" s="137"/>
    </row>
    <row r="913" spans="10:29" ht="15.5" x14ac:dyDescent="0.35">
      <c r="J913" s="9"/>
      <c r="K913" s="5"/>
      <c r="L913" s="5"/>
      <c r="M913" s="5"/>
      <c r="AB913" s="137"/>
      <c r="AC913" s="137"/>
    </row>
    <row r="914" spans="10:29" ht="15.5" x14ac:dyDescent="0.35">
      <c r="J914" s="9"/>
      <c r="K914" s="5"/>
      <c r="L914" s="5"/>
      <c r="M914" s="5"/>
      <c r="AB914" s="137"/>
      <c r="AC914" s="137"/>
    </row>
    <row r="915" spans="10:29" ht="15.5" x14ac:dyDescent="0.35">
      <c r="J915" s="9"/>
      <c r="K915" s="5"/>
      <c r="L915" s="5"/>
      <c r="M915" s="5"/>
      <c r="AB915" s="137"/>
      <c r="AC915" s="137"/>
    </row>
    <row r="916" spans="10:29" ht="15.5" x14ac:dyDescent="0.35">
      <c r="J916" s="9"/>
      <c r="K916" s="5"/>
      <c r="L916" s="5"/>
      <c r="M916" s="5"/>
      <c r="AB916" s="137"/>
      <c r="AC916" s="137"/>
    </row>
    <row r="917" spans="10:29" ht="15.5" x14ac:dyDescent="0.35">
      <c r="J917" s="9"/>
      <c r="K917" s="5"/>
      <c r="L917" s="5"/>
      <c r="M917" s="5"/>
      <c r="AB917" s="137"/>
      <c r="AC917" s="137"/>
    </row>
    <row r="918" spans="10:29" ht="15.5" x14ac:dyDescent="0.35">
      <c r="J918" s="9"/>
      <c r="K918" s="5"/>
      <c r="L918" s="5"/>
      <c r="M918" s="5"/>
      <c r="AB918" s="137"/>
      <c r="AC918" s="137"/>
    </row>
    <row r="919" spans="10:29" ht="15.5" x14ac:dyDescent="0.35">
      <c r="J919" s="9"/>
      <c r="K919" s="5"/>
      <c r="L919" s="5"/>
      <c r="M919" s="5"/>
      <c r="AB919" s="137"/>
      <c r="AC919" s="137"/>
    </row>
    <row r="920" spans="10:29" ht="15.5" x14ac:dyDescent="0.35">
      <c r="J920" s="9"/>
      <c r="K920" s="5"/>
      <c r="L920" s="5"/>
      <c r="M920" s="5"/>
      <c r="AB920" s="137"/>
      <c r="AC920" s="137"/>
    </row>
    <row r="921" spans="10:29" ht="15.5" x14ac:dyDescent="0.35">
      <c r="J921" s="9"/>
      <c r="K921" s="5"/>
      <c r="L921" s="5"/>
      <c r="M921" s="5"/>
      <c r="AB921" s="137"/>
      <c r="AC921" s="137"/>
    </row>
    <row r="922" spans="10:29" ht="15.5" x14ac:dyDescent="0.35">
      <c r="J922" s="9"/>
      <c r="K922" s="5"/>
      <c r="L922" s="5"/>
      <c r="M922" s="5"/>
      <c r="AB922" s="137"/>
      <c r="AC922" s="137"/>
    </row>
    <row r="923" spans="10:29" ht="15.5" x14ac:dyDescent="0.35">
      <c r="J923" s="9"/>
      <c r="K923" s="5"/>
      <c r="L923" s="5"/>
      <c r="M923" s="5"/>
      <c r="AB923" s="137"/>
      <c r="AC923" s="137"/>
    </row>
    <row r="924" spans="10:29" ht="15.5" x14ac:dyDescent="0.35">
      <c r="J924" s="9"/>
      <c r="K924" s="5"/>
      <c r="L924" s="5"/>
      <c r="M924" s="5"/>
      <c r="AB924" s="137"/>
      <c r="AC924" s="137"/>
    </row>
    <row r="925" spans="10:29" ht="15.5" x14ac:dyDescent="0.35">
      <c r="J925" s="9"/>
      <c r="K925" s="5"/>
      <c r="L925" s="5"/>
      <c r="M925" s="5"/>
      <c r="AB925" s="137"/>
      <c r="AC925" s="137"/>
    </row>
    <row r="926" spans="10:29" ht="15.5" x14ac:dyDescent="0.35">
      <c r="J926" s="9"/>
      <c r="K926" s="5"/>
      <c r="L926" s="5"/>
      <c r="M926" s="5"/>
      <c r="AB926" s="137"/>
      <c r="AC926" s="137"/>
    </row>
    <row r="927" spans="10:29" ht="15.5" x14ac:dyDescent="0.35">
      <c r="J927" s="9"/>
      <c r="K927" s="5"/>
      <c r="L927" s="5"/>
      <c r="M927" s="5"/>
      <c r="AB927" s="137"/>
      <c r="AC927" s="137"/>
    </row>
    <row r="928" spans="10:29" ht="15.5" x14ac:dyDescent="0.35">
      <c r="J928" s="9"/>
      <c r="K928" s="5"/>
      <c r="L928" s="5"/>
      <c r="M928" s="5"/>
      <c r="AB928" s="137"/>
      <c r="AC928" s="137"/>
    </row>
    <row r="929" spans="10:29" ht="15.5" x14ac:dyDescent="0.35">
      <c r="J929" s="9"/>
      <c r="K929" s="5"/>
      <c r="L929" s="5"/>
      <c r="M929" s="5"/>
      <c r="AB929" s="137"/>
      <c r="AC929" s="137"/>
    </row>
    <row r="930" spans="10:29" ht="15.5" x14ac:dyDescent="0.35">
      <c r="J930" s="9"/>
      <c r="K930" s="5"/>
      <c r="L930" s="5"/>
      <c r="M930" s="5"/>
      <c r="AB930" s="137"/>
      <c r="AC930" s="137"/>
    </row>
    <row r="931" spans="10:29" ht="15.5" x14ac:dyDescent="0.35">
      <c r="J931" s="9"/>
      <c r="K931" s="5"/>
      <c r="L931" s="5"/>
      <c r="M931" s="5"/>
      <c r="AB931" s="137"/>
      <c r="AC931" s="137"/>
    </row>
    <row r="932" spans="10:29" ht="15.5" x14ac:dyDescent="0.35">
      <c r="J932" s="9"/>
      <c r="K932" s="5"/>
      <c r="L932" s="5"/>
      <c r="M932" s="5"/>
      <c r="AB932" s="137"/>
      <c r="AC932" s="137"/>
    </row>
    <row r="933" spans="10:29" ht="15.5" x14ac:dyDescent="0.35">
      <c r="J933" s="9"/>
      <c r="K933" s="5"/>
      <c r="L933" s="5"/>
      <c r="M933" s="5"/>
      <c r="AB933" s="137"/>
      <c r="AC933" s="137"/>
    </row>
    <row r="934" spans="10:29" ht="15.5" x14ac:dyDescent="0.35">
      <c r="J934" s="9"/>
      <c r="K934" s="5"/>
      <c r="L934" s="5"/>
      <c r="M934" s="5"/>
      <c r="AB934" s="137"/>
      <c r="AC934" s="137"/>
    </row>
    <row r="935" spans="10:29" ht="15.5" x14ac:dyDescent="0.35">
      <c r="J935" s="9"/>
      <c r="K935" s="5"/>
      <c r="L935" s="5"/>
      <c r="M935" s="5"/>
      <c r="AB935" s="137"/>
      <c r="AC935" s="137"/>
    </row>
    <row r="936" spans="10:29" ht="15.5" x14ac:dyDescent="0.35">
      <c r="J936" s="9"/>
      <c r="K936" s="5"/>
      <c r="L936" s="5"/>
      <c r="M936" s="5"/>
      <c r="AB936" s="137"/>
      <c r="AC936" s="137"/>
    </row>
    <row r="937" spans="10:29" ht="15.5" x14ac:dyDescent="0.35">
      <c r="J937" s="9"/>
      <c r="K937" s="5"/>
      <c r="L937" s="5"/>
      <c r="M937" s="5"/>
      <c r="AB937" s="137"/>
      <c r="AC937" s="137"/>
    </row>
    <row r="938" spans="10:29" ht="15.5" x14ac:dyDescent="0.35">
      <c r="J938" s="9"/>
      <c r="K938" s="5"/>
      <c r="L938" s="5"/>
      <c r="M938" s="5"/>
      <c r="AB938" s="137"/>
      <c r="AC938" s="137"/>
    </row>
    <row r="939" spans="10:29" ht="15.5" x14ac:dyDescent="0.35">
      <c r="J939" s="9"/>
      <c r="K939" s="5"/>
      <c r="L939" s="5"/>
      <c r="M939" s="5"/>
      <c r="AB939" s="137"/>
      <c r="AC939" s="137"/>
    </row>
    <row r="940" spans="10:29" ht="15.5" x14ac:dyDescent="0.35">
      <c r="J940" s="9"/>
      <c r="K940" s="5"/>
      <c r="L940" s="5"/>
      <c r="M940" s="5"/>
      <c r="AB940" s="137"/>
      <c r="AC940" s="137"/>
    </row>
    <row r="941" spans="10:29" ht="15.5" x14ac:dyDescent="0.35">
      <c r="J941" s="9"/>
      <c r="K941" s="5"/>
      <c r="L941" s="5"/>
      <c r="M941" s="5"/>
      <c r="AB941" s="137"/>
      <c r="AC941" s="137"/>
    </row>
    <row r="942" spans="10:29" ht="15.5" x14ac:dyDescent="0.35">
      <c r="J942" s="9"/>
      <c r="K942" s="5"/>
      <c r="L942" s="5"/>
      <c r="M942" s="5"/>
      <c r="AB942" s="137"/>
      <c r="AC942" s="137"/>
    </row>
    <row r="943" spans="10:29" ht="15.5" x14ac:dyDescent="0.35">
      <c r="J943" s="9"/>
      <c r="K943" s="5"/>
      <c r="L943" s="5"/>
      <c r="M943" s="5"/>
      <c r="AB943" s="137"/>
      <c r="AC943" s="137"/>
    </row>
    <row r="944" spans="10:29" ht="15.5" x14ac:dyDescent="0.35">
      <c r="J944" s="9"/>
      <c r="K944" s="5"/>
      <c r="L944" s="5"/>
      <c r="M944" s="5"/>
      <c r="AB944" s="137"/>
      <c r="AC944" s="137"/>
    </row>
    <row r="945" spans="10:29" ht="15.5" x14ac:dyDescent="0.35">
      <c r="J945" s="9"/>
      <c r="K945" s="5"/>
      <c r="L945" s="5"/>
      <c r="M945" s="5"/>
      <c r="AB945" s="137"/>
      <c r="AC945" s="137"/>
    </row>
    <row r="946" spans="10:29" ht="15.5" x14ac:dyDescent="0.35">
      <c r="J946" s="9"/>
      <c r="K946" s="5"/>
      <c r="L946" s="5"/>
      <c r="M946" s="5"/>
      <c r="AB946" s="137"/>
      <c r="AC946" s="137"/>
    </row>
    <row r="947" spans="10:29" ht="15.5" x14ac:dyDescent="0.35">
      <c r="J947" s="9"/>
      <c r="K947" s="5"/>
      <c r="L947" s="5"/>
      <c r="M947" s="5"/>
      <c r="AB947" s="137"/>
      <c r="AC947" s="137"/>
    </row>
    <row r="948" spans="10:29" ht="15.5" x14ac:dyDescent="0.35">
      <c r="J948" s="9"/>
      <c r="K948" s="5"/>
      <c r="L948" s="5"/>
      <c r="M948" s="5"/>
      <c r="AB948" s="137"/>
      <c r="AC948" s="137"/>
    </row>
    <row r="949" spans="10:29" ht="15.5" x14ac:dyDescent="0.35">
      <c r="J949" s="9"/>
      <c r="K949" s="5"/>
      <c r="L949" s="5"/>
      <c r="M949" s="5"/>
      <c r="AB949" s="137"/>
      <c r="AC949" s="137"/>
    </row>
    <row r="950" spans="10:29" ht="15.5" x14ac:dyDescent="0.35">
      <c r="J950" s="9"/>
      <c r="K950" s="5"/>
      <c r="L950" s="5"/>
      <c r="M950" s="5"/>
      <c r="AB950" s="137"/>
      <c r="AC950" s="137"/>
    </row>
    <row r="951" spans="10:29" ht="15.5" x14ac:dyDescent="0.35">
      <c r="J951" s="9"/>
      <c r="K951" s="5"/>
      <c r="L951" s="5"/>
      <c r="M951" s="5"/>
      <c r="AB951" s="137"/>
      <c r="AC951" s="137"/>
    </row>
    <row r="952" spans="10:29" ht="15.5" x14ac:dyDescent="0.35">
      <c r="J952" s="9"/>
      <c r="K952" s="5"/>
      <c r="L952" s="5"/>
      <c r="M952" s="5"/>
      <c r="AB952" s="137"/>
      <c r="AC952" s="137"/>
    </row>
    <row r="953" spans="10:29" ht="15.5" x14ac:dyDescent="0.35">
      <c r="J953" s="9"/>
      <c r="K953" s="5"/>
      <c r="L953" s="5"/>
      <c r="M953" s="5"/>
      <c r="AB953" s="137"/>
      <c r="AC953" s="137"/>
    </row>
    <row r="954" spans="10:29" ht="15.5" x14ac:dyDescent="0.35">
      <c r="J954" s="9"/>
      <c r="K954" s="5"/>
      <c r="L954" s="5"/>
      <c r="M954" s="5"/>
      <c r="AB954" s="137"/>
      <c r="AC954" s="137"/>
    </row>
    <row r="955" spans="10:29" ht="15.5" x14ac:dyDescent="0.35">
      <c r="J955" s="9"/>
      <c r="K955" s="5"/>
      <c r="L955" s="5"/>
      <c r="M955" s="5"/>
      <c r="AB955" s="137"/>
      <c r="AC955" s="137"/>
    </row>
    <row r="956" spans="10:29" ht="15.5" x14ac:dyDescent="0.35">
      <c r="J956" s="9"/>
      <c r="K956" s="5"/>
      <c r="L956" s="5"/>
      <c r="M956" s="5"/>
      <c r="AB956" s="137"/>
      <c r="AC956" s="137"/>
    </row>
    <row r="957" spans="10:29" ht="15.5" x14ac:dyDescent="0.35">
      <c r="J957" s="9"/>
      <c r="K957" s="5"/>
      <c r="L957" s="5"/>
      <c r="M957" s="5"/>
      <c r="AB957" s="137"/>
      <c r="AC957" s="137"/>
    </row>
    <row r="958" spans="10:29" ht="15.5" x14ac:dyDescent="0.35">
      <c r="J958" s="9"/>
      <c r="K958" s="5"/>
      <c r="L958" s="5"/>
      <c r="M958" s="5"/>
      <c r="AB958" s="137"/>
      <c r="AC958" s="137"/>
    </row>
    <row r="959" spans="10:29" ht="15.5" x14ac:dyDescent="0.35">
      <c r="J959" s="9"/>
      <c r="K959" s="5"/>
      <c r="L959" s="5"/>
      <c r="M959" s="5"/>
      <c r="AB959" s="137"/>
      <c r="AC959" s="137"/>
    </row>
    <row r="960" spans="10:29" ht="15.5" x14ac:dyDescent="0.35">
      <c r="J960" s="9"/>
      <c r="K960" s="5"/>
      <c r="L960" s="5"/>
      <c r="M960" s="5"/>
      <c r="AB960" s="137"/>
      <c r="AC960" s="137"/>
    </row>
    <row r="961" spans="10:29" ht="15.5" x14ac:dyDescent="0.35">
      <c r="J961" s="9"/>
      <c r="K961" s="5"/>
      <c r="L961" s="5"/>
      <c r="M961" s="5"/>
      <c r="AB961" s="137"/>
      <c r="AC961" s="137"/>
    </row>
    <row r="962" spans="10:29" ht="15.5" x14ac:dyDescent="0.35">
      <c r="J962" s="9"/>
      <c r="K962" s="5"/>
      <c r="L962" s="5"/>
      <c r="M962" s="5"/>
      <c r="AB962" s="137"/>
      <c r="AC962" s="137"/>
    </row>
    <row r="963" spans="10:29" ht="15.5" x14ac:dyDescent="0.35">
      <c r="J963" s="9"/>
      <c r="K963" s="5"/>
      <c r="L963" s="5"/>
      <c r="M963" s="5"/>
      <c r="AB963" s="137"/>
      <c r="AC963" s="137"/>
    </row>
    <row r="964" spans="10:29" ht="15.5" x14ac:dyDescent="0.35">
      <c r="J964" s="9"/>
      <c r="K964" s="5"/>
      <c r="L964" s="5"/>
      <c r="M964" s="5"/>
      <c r="AB964" s="137"/>
      <c r="AC964" s="137"/>
    </row>
    <row r="965" spans="10:29" ht="15.5" x14ac:dyDescent="0.35">
      <c r="J965" s="9"/>
      <c r="K965" s="5"/>
      <c r="L965" s="5"/>
      <c r="M965" s="5"/>
      <c r="AB965" s="137"/>
      <c r="AC965" s="137"/>
    </row>
    <row r="966" spans="10:29" ht="15.5" x14ac:dyDescent="0.35">
      <c r="J966" s="9"/>
      <c r="K966" s="5"/>
      <c r="L966" s="5"/>
      <c r="M966" s="5"/>
      <c r="AB966" s="137"/>
      <c r="AC966" s="137"/>
    </row>
    <row r="967" spans="10:29" ht="15.5" x14ac:dyDescent="0.35">
      <c r="J967" s="9"/>
      <c r="K967" s="5"/>
      <c r="L967" s="5"/>
      <c r="M967" s="5"/>
      <c r="AB967" s="137"/>
      <c r="AC967" s="137"/>
    </row>
    <row r="968" spans="10:29" ht="15.5" x14ac:dyDescent="0.35">
      <c r="J968" s="9"/>
      <c r="K968" s="5"/>
      <c r="L968" s="5"/>
      <c r="M968" s="5"/>
      <c r="AB968" s="137"/>
      <c r="AC968" s="137"/>
    </row>
    <row r="969" spans="10:29" ht="15.5" x14ac:dyDescent="0.35">
      <c r="J969" s="9"/>
      <c r="K969" s="5"/>
      <c r="L969" s="5"/>
      <c r="M969" s="5"/>
      <c r="AB969" s="137"/>
      <c r="AC969" s="137"/>
    </row>
    <row r="970" spans="10:29" ht="15.5" x14ac:dyDescent="0.35">
      <c r="J970" s="9"/>
      <c r="K970" s="5"/>
      <c r="L970" s="5"/>
      <c r="M970" s="5"/>
      <c r="AB970" s="137"/>
      <c r="AC970" s="137"/>
    </row>
    <row r="971" spans="10:29" ht="15.5" x14ac:dyDescent="0.35">
      <c r="J971" s="9"/>
      <c r="K971" s="5"/>
      <c r="L971" s="5"/>
      <c r="M971" s="5"/>
      <c r="AB971" s="137"/>
      <c r="AC971" s="137"/>
    </row>
    <row r="972" spans="10:29" ht="15.5" x14ac:dyDescent="0.35">
      <c r="J972" s="9"/>
      <c r="K972" s="5"/>
      <c r="L972" s="5"/>
      <c r="M972" s="5"/>
      <c r="AB972" s="137"/>
      <c r="AC972" s="137"/>
    </row>
    <row r="973" spans="10:29" ht="15.5" x14ac:dyDescent="0.35">
      <c r="J973" s="9"/>
      <c r="K973" s="5"/>
      <c r="L973" s="5"/>
      <c r="M973" s="5"/>
      <c r="AB973" s="137"/>
      <c r="AC973" s="137"/>
    </row>
    <row r="974" spans="10:29" ht="15.5" x14ac:dyDescent="0.35">
      <c r="J974" s="9"/>
      <c r="K974" s="5"/>
      <c r="L974" s="5"/>
      <c r="M974" s="5"/>
      <c r="AB974" s="137"/>
      <c r="AC974" s="137"/>
    </row>
    <row r="975" spans="10:29" ht="15.5" x14ac:dyDescent="0.35">
      <c r="J975" s="9"/>
      <c r="K975" s="5"/>
      <c r="L975" s="5"/>
      <c r="M975" s="5"/>
      <c r="AB975" s="137"/>
      <c r="AC975" s="137"/>
    </row>
    <row r="976" spans="10:29" ht="15.5" x14ac:dyDescent="0.35">
      <c r="J976" s="9"/>
      <c r="K976" s="5"/>
      <c r="L976" s="5"/>
      <c r="M976" s="5"/>
      <c r="AB976" s="137"/>
      <c r="AC976" s="137"/>
    </row>
    <row r="977" spans="10:29" ht="15.5" x14ac:dyDescent="0.35">
      <c r="J977" s="9"/>
      <c r="K977" s="5"/>
      <c r="L977" s="5"/>
      <c r="M977" s="5"/>
      <c r="AB977" s="137"/>
      <c r="AC977" s="137"/>
    </row>
    <row r="978" spans="10:29" ht="15.5" x14ac:dyDescent="0.35">
      <c r="J978" s="9"/>
      <c r="K978" s="5"/>
      <c r="L978" s="5"/>
      <c r="M978" s="5"/>
      <c r="AB978" s="137"/>
      <c r="AC978" s="137"/>
    </row>
    <row r="979" spans="10:29" ht="15.5" x14ac:dyDescent="0.35">
      <c r="J979" s="9"/>
      <c r="K979" s="5"/>
      <c r="L979" s="5"/>
      <c r="M979" s="5"/>
      <c r="AB979" s="137"/>
      <c r="AC979" s="137"/>
    </row>
    <row r="980" spans="10:29" ht="15.5" x14ac:dyDescent="0.35">
      <c r="J980" s="9"/>
      <c r="K980" s="5"/>
      <c r="L980" s="5"/>
      <c r="M980" s="5"/>
      <c r="AB980" s="137"/>
      <c r="AC980" s="137"/>
    </row>
    <row r="981" spans="10:29" ht="15.5" x14ac:dyDescent="0.35">
      <c r="J981" s="9"/>
      <c r="K981" s="5"/>
      <c r="L981" s="5"/>
      <c r="M981" s="5"/>
      <c r="AB981" s="137"/>
      <c r="AC981" s="137"/>
    </row>
    <row r="982" spans="10:29" ht="15.5" x14ac:dyDescent="0.35">
      <c r="J982" s="9"/>
      <c r="K982" s="5"/>
      <c r="L982" s="5"/>
      <c r="M982" s="5"/>
      <c r="AB982" s="137"/>
      <c r="AC982" s="137"/>
    </row>
    <row r="983" spans="10:29" ht="15.5" x14ac:dyDescent="0.35">
      <c r="J983" s="9"/>
      <c r="K983" s="5"/>
      <c r="L983" s="5"/>
      <c r="M983" s="5"/>
      <c r="AB983" s="137"/>
      <c r="AC983" s="137"/>
    </row>
    <row r="984" spans="10:29" ht="15.5" x14ac:dyDescent="0.35">
      <c r="J984" s="9"/>
      <c r="K984" s="5"/>
      <c r="L984" s="5"/>
      <c r="M984" s="5"/>
      <c r="AB984" s="137"/>
      <c r="AC984" s="137"/>
    </row>
    <row r="985" spans="10:29" ht="15.5" x14ac:dyDescent="0.35">
      <c r="J985" s="9"/>
      <c r="K985" s="5"/>
      <c r="L985" s="5"/>
      <c r="M985" s="5"/>
      <c r="AB985" s="137"/>
      <c r="AC985" s="137"/>
    </row>
    <row r="986" spans="10:29" ht="15.5" x14ac:dyDescent="0.35">
      <c r="J986" s="9"/>
      <c r="K986" s="5"/>
      <c r="L986" s="5"/>
      <c r="M986" s="5"/>
      <c r="AB986" s="137"/>
      <c r="AC986" s="137"/>
    </row>
    <row r="987" spans="10:29" ht="15.5" x14ac:dyDescent="0.35">
      <c r="J987" s="9"/>
      <c r="K987" s="5"/>
      <c r="L987" s="5"/>
      <c r="M987" s="5"/>
      <c r="AB987" s="137"/>
      <c r="AC987" s="137"/>
    </row>
    <row r="988" spans="10:29" ht="15.5" x14ac:dyDescent="0.35">
      <c r="J988" s="9"/>
      <c r="K988" s="5"/>
      <c r="L988" s="5"/>
      <c r="M988" s="5"/>
      <c r="AB988" s="137"/>
      <c r="AC988" s="137"/>
    </row>
    <row r="989" spans="10:29" ht="15.5" x14ac:dyDescent="0.35">
      <c r="J989" s="9"/>
      <c r="K989" s="5"/>
      <c r="L989" s="5"/>
      <c r="M989" s="5"/>
      <c r="AB989" s="137"/>
      <c r="AC989" s="137"/>
    </row>
    <row r="990" spans="10:29" ht="15.5" x14ac:dyDescent="0.35">
      <c r="J990" s="9"/>
      <c r="K990" s="5"/>
      <c r="L990" s="5"/>
      <c r="M990" s="5"/>
      <c r="AB990" s="137"/>
      <c r="AC990" s="137"/>
    </row>
    <row r="991" spans="10:29" ht="15.5" x14ac:dyDescent="0.35">
      <c r="J991" s="9"/>
      <c r="K991" s="5"/>
      <c r="L991" s="5"/>
      <c r="M991" s="5"/>
      <c r="AB991" s="137"/>
      <c r="AC991" s="137"/>
    </row>
    <row r="992" spans="10:29" ht="15.5" x14ac:dyDescent="0.35">
      <c r="J992" s="9"/>
      <c r="K992" s="5"/>
      <c r="L992" s="5"/>
      <c r="M992" s="5"/>
      <c r="AB992" s="137"/>
      <c r="AC992" s="137"/>
    </row>
    <row r="993" spans="10:29" ht="15.5" x14ac:dyDescent="0.35">
      <c r="J993" s="9"/>
      <c r="K993" s="5"/>
      <c r="L993" s="5"/>
      <c r="M993" s="5"/>
      <c r="AB993" s="137"/>
      <c r="AC993" s="137"/>
    </row>
    <row r="994" spans="10:29" ht="15.5" x14ac:dyDescent="0.35">
      <c r="J994" s="9"/>
      <c r="K994" s="5"/>
      <c r="L994" s="5"/>
      <c r="M994" s="5"/>
      <c r="AB994" s="137"/>
      <c r="AC994" s="137"/>
    </row>
    <row r="995" spans="10:29" ht="15.5" x14ac:dyDescent="0.35">
      <c r="J995" s="9"/>
      <c r="K995" s="5"/>
      <c r="L995" s="5"/>
      <c r="M995" s="5"/>
      <c r="AB995" s="137"/>
      <c r="AC995" s="137"/>
    </row>
    <row r="996" spans="10:29" ht="15.5" x14ac:dyDescent="0.35">
      <c r="J996" s="9"/>
      <c r="K996" s="5"/>
      <c r="L996" s="5"/>
      <c r="M996" s="5"/>
      <c r="AB996" s="137"/>
      <c r="AC996" s="137"/>
    </row>
    <row r="997" spans="10:29" ht="15.5" x14ac:dyDescent="0.35">
      <c r="J997" s="9"/>
      <c r="K997" s="5"/>
      <c r="L997" s="5"/>
      <c r="M997" s="5"/>
      <c r="AB997" s="137"/>
      <c r="AC997" s="137"/>
    </row>
    <row r="998" spans="10:29" ht="15.5" x14ac:dyDescent="0.35">
      <c r="J998" s="9"/>
      <c r="K998" s="5"/>
      <c r="L998" s="5"/>
      <c r="M998" s="5"/>
      <c r="AB998" s="137"/>
      <c r="AC998" s="137"/>
    </row>
    <row r="999" spans="10:29" ht="15.5" x14ac:dyDescent="0.35">
      <c r="J999" s="9"/>
      <c r="K999" s="5"/>
      <c r="L999" s="5"/>
      <c r="M999" s="5"/>
      <c r="AB999" s="137"/>
      <c r="AC999" s="137"/>
    </row>
    <row r="1000" spans="10:29" ht="15.5" x14ac:dyDescent="0.35">
      <c r="J1000" s="9"/>
      <c r="K1000" s="5"/>
      <c r="L1000" s="5"/>
      <c r="M1000" s="5"/>
      <c r="AB1000" s="137"/>
      <c r="AC1000" s="137"/>
    </row>
    <row r="1001" spans="10:29" ht="15.5" x14ac:dyDescent="0.35">
      <c r="J1001" s="9"/>
      <c r="K1001" s="5"/>
      <c r="L1001" s="5"/>
      <c r="M1001" s="5"/>
      <c r="AB1001" s="137"/>
      <c r="AC1001" s="137"/>
    </row>
    <row r="1002" spans="10:29" ht="15.5" x14ac:dyDescent="0.35">
      <c r="AB1002" s="137"/>
      <c r="AC1002" s="137"/>
    </row>
    <row r="1003" spans="10:29" ht="15.5" x14ac:dyDescent="0.35">
      <c r="AB1003" s="137"/>
      <c r="AC1003" s="137"/>
    </row>
    <row r="1004" spans="10:29" ht="15.5" x14ac:dyDescent="0.35">
      <c r="AB1004" s="137"/>
      <c r="AC1004" s="137"/>
    </row>
    <row r="1005" spans="10:29" ht="15.5" x14ac:dyDescent="0.35">
      <c r="AB1005" s="137"/>
      <c r="AC1005" s="137"/>
    </row>
    <row r="1006" spans="10:29" ht="15.5" x14ac:dyDescent="0.35">
      <c r="AB1006" s="137"/>
      <c r="AC1006" s="137"/>
    </row>
  </sheetData>
  <sheetProtection algorithmName="SHA-512" hashValue="y8lDSUbpf2eEg9WqtHc9XVYyNtk0+jaqe0A634ICv2iV8ljR/UJSIGGe4NAPClADj96ngHx7XcAuun6ZmsCDIg==" saltValue="lPlTOAdiD9D/AsjXo2V3HA==" spinCount="100000" sheet="1" objects="1" scenarios="1"/>
  <mergeCells count="10">
    <mergeCell ref="E1:I1"/>
    <mergeCell ref="J1:M1"/>
    <mergeCell ref="N36:N39"/>
    <mergeCell ref="N40:N48"/>
    <mergeCell ref="N49:N51"/>
    <mergeCell ref="AH49:AH51"/>
    <mergeCell ref="AH40:AH48"/>
    <mergeCell ref="AH36:AH39"/>
    <mergeCell ref="AJ36:AJ39"/>
    <mergeCell ref="M53:M54"/>
  </mergeCells>
  <conditionalFormatting sqref="J3:J33 AD3:AD33">
    <cfRule type="containsBlanks" dxfId="53" priority="4">
      <formula>LEN(TRIM(J3))=0</formula>
    </cfRule>
  </conditionalFormatting>
  <conditionalFormatting sqref="J3:J33">
    <cfRule type="containsText" dxfId="52" priority="5" operator="containsText" text="Level 5 - Mastering">
      <formula>NOT(ISERROR(SEARCH("Level 5 - Mastering",J3)))</formula>
    </cfRule>
    <cfRule type="containsText" dxfId="51" priority="6" operator="containsText" text="Level 4 -  Developing">
      <formula>NOT(ISERROR(SEARCH("Level 4 -  Developing",J3)))</formula>
    </cfRule>
    <cfRule type="containsText" dxfId="50" priority="7" operator="containsText" text="Level 3 - Learning">
      <formula>NOT(ISERROR(SEARCH("Level 3 - Learning",J3)))</formula>
    </cfRule>
    <cfRule type="containsText" dxfId="49" priority="8" operator="containsText" text="Level 2 - Emerging">
      <formula>NOT(ISERROR(SEARCH("Level 2 - Emerging",J3)))</formula>
    </cfRule>
    <cfRule type="containsText" dxfId="48" priority="9" operator="containsText" text="Level 1 - Beginner">
      <formula>NOT(ISERROR(SEARCH("Level 1 - Beginner",J3)))</formula>
    </cfRule>
  </conditionalFormatting>
  <conditionalFormatting sqref="L53:M55 AH36:AH40 AH49">
    <cfRule type="cellIs" dxfId="47" priority="26" operator="between">
      <formula>0.4</formula>
      <formula>0.59</formula>
    </cfRule>
  </conditionalFormatting>
  <conditionalFormatting sqref="M53:M55">
    <cfRule type="cellIs" dxfId="46" priority="25" operator="between">
      <formula>0.2</formula>
      <formula>0.39</formula>
    </cfRule>
    <cfRule type="cellIs" dxfId="45" priority="27" operator="between">
      <formula>0.6</formula>
      <formula>0.79</formula>
    </cfRule>
    <cfRule type="cellIs" dxfId="44" priority="28" operator="between">
      <formula>0.8</formula>
      <formula>0.99</formula>
    </cfRule>
    <cfRule type="cellIs" dxfId="43" priority="29" operator="between">
      <formula>1</formula>
      <formula>1</formula>
    </cfRule>
  </conditionalFormatting>
  <conditionalFormatting sqref="AE3:AF33">
    <cfRule type="notContainsBlanks" dxfId="42" priority="2" stopIfTrue="1">
      <formula>LEN(TRIM(AE3))&gt;0</formula>
    </cfRule>
    <cfRule type="expression" dxfId="41" priority="3" stopIfTrue="1">
      <formula>$AD3="Next Two Years"</formula>
    </cfRule>
    <cfRule type="expression" dxfId="40" priority="30" stopIfTrue="1">
      <formula>$AD3="Next Year"</formula>
    </cfRule>
  </conditionalFormatting>
  <conditionalFormatting sqref="AF36:AF52">
    <cfRule type="cellIs" dxfId="39" priority="20" operator="between">
      <formula>1</formula>
      <formula>1</formula>
    </cfRule>
    <cfRule type="cellIs" dxfId="38" priority="21" operator="between">
      <formula>0.8</formula>
      <formula>0.99</formula>
    </cfRule>
    <cfRule type="cellIs" dxfId="37" priority="22" operator="between">
      <formula>0.6</formula>
      <formula>0.79</formula>
    </cfRule>
    <cfRule type="cellIs" dxfId="36" priority="23" operator="between">
      <formula>0.4</formula>
      <formula>0.59</formula>
    </cfRule>
    <cfRule type="cellIs" dxfId="35" priority="24" operator="between">
      <formula>0.2</formula>
      <formula>0.39</formula>
    </cfRule>
  </conditionalFormatting>
  <conditionalFormatting sqref="AH36:AH40 AH49 AH52">
    <cfRule type="cellIs" dxfId="34" priority="15" operator="between">
      <formula>0.2</formula>
      <formula>0.39</formula>
    </cfRule>
    <cfRule type="cellIs" dxfId="33" priority="18" operator="between">
      <formula>0.8</formula>
      <formula>0.99</formula>
    </cfRule>
    <cfRule type="cellIs" dxfId="32" priority="19" operator="between">
      <formula>1</formula>
      <formula>1</formula>
    </cfRule>
  </conditionalFormatting>
  <conditionalFormatting sqref="AH52 AH36:AH40 AH49">
    <cfRule type="cellIs" dxfId="31" priority="17" operator="between">
      <formula>0.6</formula>
      <formula>0.79</formula>
    </cfRule>
  </conditionalFormatting>
  <conditionalFormatting sqref="AH52">
    <cfRule type="cellIs" dxfId="30" priority="16" operator="between">
      <formula>0.4</formula>
      <formula>0.59</formula>
    </cfRule>
  </conditionalFormatting>
  <conditionalFormatting sqref="AJ36:AJ39">
    <cfRule type="cellIs" dxfId="29" priority="10" operator="between">
      <formula>0.2</formula>
      <formula>0.39</formula>
    </cfRule>
    <cfRule type="cellIs" dxfId="28" priority="11" operator="between">
      <formula>0.4</formula>
      <formula>0.59</formula>
    </cfRule>
    <cfRule type="cellIs" dxfId="27" priority="12" operator="between">
      <formula>0.6</formula>
      <formula>0.79</formula>
    </cfRule>
    <cfRule type="cellIs" dxfId="26" priority="13" operator="between">
      <formula>0.8</formula>
      <formula>0.99</formula>
    </cfRule>
    <cfRule type="cellIs" dxfId="25" priority="14" operator="between">
      <formula>1</formula>
      <formula>1</formula>
    </cfRule>
  </conditionalFormatting>
  <dataValidations count="1">
    <dataValidation type="list" allowBlank="1" sqref="J3:J33" xr:uid="{2D3DA769-9036-48CB-8E89-24FB53D36308}">
      <formula1>$AM$3:$AM$10</formula1>
    </dataValidation>
  </dataValidations>
  <pageMargins left="0.7" right="0.7" top="0.75" bottom="0.75" header="0.3" footer="0.3"/>
  <pageSetup paperSize="9" orientation="portrait" verticalDpi="0" r:id="rId1"/>
  <headerFooter>
    <oddHeader>&amp;C&amp;"Calibri"&amp;10&amp;K000000 OFFICIAL - HMG ONLY&amp;1#_x000D_</oddHeader>
    <oddFooter>&amp;C_x000D_&amp;1#&amp;"Calibri"&amp;10&amp;K000000 OFFICIAL - HMG ONLY</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21D87DFA-074F-46BA-AE16-F6EABD2554BF}">
          <x14:formula1>
            <xm:f>LIsts!$A$1:$A$4</xm:f>
          </x14:formula1>
          <xm:sqref>AD3:AD33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BAA04-FEEB-4380-BB5C-3CED0F260BE9}">
  <dimension ref="A2:Y69"/>
  <sheetViews>
    <sheetView topLeftCell="A15" workbookViewId="0">
      <selection activeCell="E31" sqref="E31"/>
    </sheetView>
  </sheetViews>
  <sheetFormatPr defaultRowHeight="15.5" x14ac:dyDescent="0.35"/>
  <cols>
    <col min="6" max="6" width="30.84375" customWidth="1"/>
  </cols>
  <sheetData>
    <row r="2" spans="1:25" x14ac:dyDescent="0.35">
      <c r="A2" s="156" t="s">
        <v>512</v>
      </c>
      <c r="B2" s="156" t="s">
        <v>513</v>
      </c>
      <c r="C2" t="s">
        <v>11</v>
      </c>
      <c r="D2" t="s">
        <v>12</v>
      </c>
      <c r="E2" t="s">
        <v>13</v>
      </c>
      <c r="F2" t="s">
        <v>14</v>
      </c>
      <c r="G2" t="s">
        <v>15</v>
      </c>
      <c r="H2" t="s">
        <v>16</v>
      </c>
      <c r="I2" t="s">
        <v>17</v>
      </c>
      <c r="J2" t="s">
        <v>18</v>
      </c>
      <c r="K2" t="s">
        <v>19</v>
      </c>
      <c r="L2" t="s">
        <v>20</v>
      </c>
      <c r="M2" t="s">
        <v>21</v>
      </c>
      <c r="N2" t="s">
        <v>22</v>
      </c>
      <c r="O2" t="s">
        <v>23</v>
      </c>
      <c r="P2" t="s">
        <v>24</v>
      </c>
      <c r="Q2" t="s">
        <v>25</v>
      </c>
      <c r="R2" t="s">
        <v>26</v>
      </c>
      <c r="S2">
        <v>3</v>
      </c>
      <c r="T2">
        <v>4</v>
      </c>
      <c r="U2">
        <v>5</v>
      </c>
      <c r="V2">
        <v>6</v>
      </c>
      <c r="W2">
        <v>7</v>
      </c>
      <c r="X2" t="s">
        <v>27</v>
      </c>
      <c r="Y2" s="156" t="s">
        <v>514</v>
      </c>
    </row>
    <row r="3" spans="1:25" x14ac:dyDescent="0.35">
      <c r="A3" s="156" t="s">
        <v>300</v>
      </c>
      <c r="B3" s="156" t="str">
        <f>A3&amp;"//"&amp;C3</f>
        <v>Selection//1.1.1</v>
      </c>
      <c r="C3" t="str" cm="1">
        <f t="array" ref="C3:X35">'3. Selection'!A3:V35</f>
        <v>1.1.1</v>
      </c>
      <c r="D3" t="str">
        <v>Governance and Capabilities</v>
      </c>
      <c r="E3" t="str">
        <v>Governance</v>
      </c>
      <c r="F3" t="str">
        <v>(1.1.1.) Governance: oversight, policies and methodologies in place and in use</v>
      </c>
      <c r="G3" t="str">
        <v>No formal oversight, governance, or processes for digital record selection, and no recognition of the challenge</v>
      </c>
      <c r="H3" t="str">
        <v>Recognition of the challenge but no senior support yet, and no plans, policies or methodologies in place</v>
      </c>
      <c r="I3" t="str">
        <v>Some policies, plans or methodologies are developed but not yet implemented</v>
      </c>
      <c r="J3" t="str">
        <v>Policies, plans and methodologies are in use to conduct appraisal of digital records, but difficulties experienced in implementation</v>
      </c>
      <c r="K3" t="str">
        <v>Mature governance in place, which is continually reviewed, improved upon and applied consistently over a number of years</v>
      </c>
      <c r="L3">
        <v>0</v>
      </c>
      <c r="M3" t="str">
        <v>N/A</v>
      </c>
      <c r="N3">
        <v>0</v>
      </c>
      <c r="O3">
        <v>0</v>
      </c>
      <c r="P3">
        <v>0</v>
      </c>
      <c r="Q3">
        <v>0</v>
      </c>
      <c r="R3">
        <v>0</v>
      </c>
      <c r="S3">
        <v>0</v>
      </c>
      <c r="T3">
        <v>0</v>
      </c>
      <c r="U3">
        <v>0</v>
      </c>
      <c r="V3">
        <v>0</v>
      </c>
      <c r="W3">
        <v>0</v>
      </c>
      <c r="X3">
        <v>0</v>
      </c>
      <c r="Y3" t="b">
        <f>OR(Q3=LIsts!$A$2,Q3=LIsts!$A$3)</f>
        <v>0</v>
      </c>
    </row>
    <row r="4" spans="1:25" x14ac:dyDescent="0.35">
      <c r="A4" s="156" t="s">
        <v>300</v>
      </c>
      <c r="B4" s="156" t="str">
        <f t="shared" ref="B4:B67" si="0">A4&amp;"//"&amp;C4</f>
        <v>Selection//1.1.2</v>
      </c>
      <c r="C4" t="str">
        <v>1.1.2</v>
      </c>
      <c r="D4" t="str">
        <v>Governance and Capabilities</v>
      </c>
      <c r="E4" t="str">
        <v>Governance</v>
      </c>
      <c r="F4" t="str">
        <v>(1.1.2.) Governance: content asset and liability balance</v>
      </c>
      <c r="G4" t="str">
        <v>No approach to identify content as an asset and what content is a liability. Therefore the balance is heavily weighted towards liabilities</v>
      </c>
      <c r="H4" t="str">
        <v>Recognition of the content asset and liability challenge, but no senior management support or resource deployed</v>
      </c>
      <c r="I4" t="str">
        <v>Plan with resource requirements in place. Working on (a) identification of assets and (b) a strategy to categorise the remainder</v>
      </c>
      <c r="J4" t="str">
        <v>Assets are being identified and secured. Liabilities are identified and quarantined prior to destruction or removal </v>
      </c>
      <c r="K4" t="str">
        <v>Assets are routinely identified and liabilities routinely removed or destroyed</v>
      </c>
      <c r="L4">
        <v>0</v>
      </c>
      <c r="M4" t="str">
        <v>N/A</v>
      </c>
      <c r="N4">
        <v>0</v>
      </c>
      <c r="O4">
        <v>0</v>
      </c>
      <c r="P4">
        <v>0</v>
      </c>
      <c r="Q4">
        <v>0</v>
      </c>
      <c r="R4">
        <v>0</v>
      </c>
      <c r="S4">
        <v>0</v>
      </c>
      <c r="T4">
        <v>0</v>
      </c>
      <c r="U4">
        <v>0</v>
      </c>
      <c r="V4">
        <v>0</v>
      </c>
      <c r="W4">
        <v>0</v>
      </c>
      <c r="X4">
        <v>0</v>
      </c>
      <c r="Y4" t="b">
        <f>OR(Q4=LIsts!$A$2,Q4=LIsts!$A$3)</f>
        <v>0</v>
      </c>
    </row>
    <row r="5" spans="1:25" x14ac:dyDescent="0.35">
      <c r="A5" s="156" t="s">
        <v>300</v>
      </c>
      <c r="B5" s="156" t="str">
        <f t="shared" si="0"/>
        <v>Selection//1.1.3</v>
      </c>
      <c r="C5" t="str">
        <v>1.1.3</v>
      </c>
      <c r="D5" t="str">
        <v>Governance and Capabilities</v>
      </c>
      <c r="E5" t="str">
        <v>Governance</v>
      </c>
      <c r="F5" t="str">
        <v>(1.1.3.) Governance: understanding of the size of legacy digital records</v>
      </c>
      <c r="G5" t="str">
        <v>No understanding of the size of legacy digital records</v>
      </c>
      <c r="H5" t="str">
        <v>Rudimentary plans to address legacy digital records exist, with some basic forecasted understanding of scale and size</v>
      </c>
      <c r="I5" t="str">
        <v>Plans to address legacy digital records exist, with some forecasted understanding of scale and size</v>
      </c>
      <c r="J5" t="str">
        <v>Plans to address legacy digital records exist, with detailed forecasted understanding of scale and size</v>
      </c>
      <c r="K5" t="str">
        <v>Detailed and sophisticated planning and forecasting exists and is regularly reviewed. Scale and size of legacy records is fully understood</v>
      </c>
      <c r="L5">
        <v>0</v>
      </c>
      <c r="M5" t="str">
        <v>N/A</v>
      </c>
      <c r="N5">
        <v>0</v>
      </c>
      <c r="O5">
        <v>0</v>
      </c>
      <c r="P5">
        <v>0</v>
      </c>
      <c r="Q5">
        <v>0</v>
      </c>
      <c r="R5">
        <v>0</v>
      </c>
      <c r="S5">
        <v>0</v>
      </c>
      <c r="T5">
        <v>0</v>
      </c>
      <c r="U5">
        <v>0</v>
      </c>
      <c r="V5">
        <v>0</v>
      </c>
      <c r="W5">
        <v>0</v>
      </c>
      <c r="X5">
        <v>0</v>
      </c>
      <c r="Y5" t="b">
        <f>OR(Q5=LIsts!$A$2,Q5=LIsts!$A$3)</f>
        <v>0</v>
      </c>
    </row>
    <row r="6" spans="1:25" x14ac:dyDescent="0.35">
      <c r="A6" s="156" t="s">
        <v>300</v>
      </c>
      <c r="B6" s="156" t="str">
        <f t="shared" si="0"/>
        <v>Selection//1.1.4</v>
      </c>
      <c r="C6" t="str">
        <v>1.1.4</v>
      </c>
      <c r="D6" t="str">
        <v>Governance and Capabilities</v>
      </c>
      <c r="E6" t="str">
        <v>Governance</v>
      </c>
      <c r="F6" t="str">
        <v>(1.1.4.) Governance: roles and responsibilities</v>
      </c>
      <c r="G6" t="str">
        <v>Responsibility for digital record review is unclear and selection activities are ad hoc or not happening.</v>
      </c>
      <c r="H6" t="str">
        <v>Some role holders exist and limited selection activities are happening</v>
      </c>
      <c r="I6" t="str">
        <v>Records team and other role holders are established and selection activities are underway</v>
      </c>
      <c r="J6" t="str">
        <v>Records team and other role holders are in place and responsibilities are defined.  Selection activities are established.</v>
      </c>
      <c r="K6" t="str">
        <v>Responsibilities clear, all roles are established and selection activities are routine and regular.</v>
      </c>
      <c r="L6">
        <v>0</v>
      </c>
      <c r="M6" t="str">
        <v>N/A</v>
      </c>
      <c r="N6">
        <v>0</v>
      </c>
      <c r="O6">
        <v>0</v>
      </c>
      <c r="P6">
        <v>0</v>
      </c>
      <c r="Q6">
        <v>0</v>
      </c>
      <c r="R6">
        <v>0</v>
      </c>
      <c r="S6">
        <v>0</v>
      </c>
      <c r="T6">
        <v>0</v>
      </c>
      <c r="U6">
        <v>0</v>
      </c>
      <c r="V6">
        <v>0</v>
      </c>
      <c r="W6">
        <v>0</v>
      </c>
      <c r="X6">
        <v>0</v>
      </c>
      <c r="Y6" t="b">
        <f>OR(Q6=LIsts!$A$2,Q6=LIsts!$A$3)</f>
        <v>0</v>
      </c>
    </row>
    <row r="7" spans="1:25" x14ac:dyDescent="0.35">
      <c r="A7" s="156" t="s">
        <v>300</v>
      </c>
      <c r="B7" s="156" t="str">
        <f t="shared" si="0"/>
        <v>Selection//1.1.5</v>
      </c>
      <c r="C7" t="str">
        <v>1.1.5</v>
      </c>
      <c r="D7" t="str">
        <v>Governance and Capabilities</v>
      </c>
      <c r="E7" t="str">
        <v>Governance</v>
      </c>
      <c r="F7" t="str">
        <v>(1.1.5.) Governance: risk</v>
      </c>
      <c r="G7" t="str">
        <v>No recognition of the risks associated with not appraising and selecting digital records.</v>
      </c>
      <c r="H7" t="str">
        <v>Appraisal and selection risks are recorded, but at a low level in the organisation</v>
      </c>
      <c r="I7" t="str">
        <v>Appraisal and selection risks are recorded and escalated to a level capable of making budget decisions, but no mitigations are agreed</v>
      </c>
      <c r="J7" t="str">
        <v>Appraisal and selection risks are understood and mitigated to a degree, at a level capable of making budget decisions</v>
      </c>
      <c r="K7" t="str">
        <v>Appraisal and Selection risks are fully recognised, at a level that can make decisions on budget, and fully mitigated.</v>
      </c>
      <c r="L7">
        <v>0</v>
      </c>
      <c r="M7" t="str">
        <v>N/A</v>
      </c>
      <c r="N7">
        <v>0</v>
      </c>
      <c r="O7">
        <v>0</v>
      </c>
      <c r="P7">
        <v>0</v>
      </c>
      <c r="Q7">
        <v>0</v>
      </c>
      <c r="R7">
        <v>0</v>
      </c>
      <c r="S7">
        <v>0</v>
      </c>
      <c r="T7">
        <v>0</v>
      </c>
      <c r="U7">
        <v>0</v>
      </c>
      <c r="V7">
        <v>0</v>
      </c>
      <c r="W7">
        <v>0</v>
      </c>
      <c r="X7">
        <v>0</v>
      </c>
      <c r="Y7" t="b">
        <f>OR(Q7=LIsts!$A$2,Q7=LIsts!$A$3)</f>
        <v>0</v>
      </c>
    </row>
    <row r="8" spans="1:25" x14ac:dyDescent="0.35">
      <c r="A8" s="156" t="s">
        <v>300</v>
      </c>
      <c r="B8" s="156" t="str">
        <f t="shared" si="0"/>
        <v>Selection//1.2.1</v>
      </c>
      <c r="C8" t="str">
        <v>1.2.1</v>
      </c>
      <c r="D8" t="str">
        <v>Governance and Capabilities</v>
      </c>
      <c r="E8" t="str">
        <v>Skills</v>
      </c>
      <c r="F8" t="str">
        <v>(1.2.1.) Skills: value and context of records</v>
      </c>
      <c r="G8" t="str">
        <v>Lack of ability to determine archival value and contextual relationships in digital records</v>
      </c>
      <c r="H8" t="str">
        <v>Building skills for digital record selection and review; value and context of records partially understood as a result</v>
      </c>
      <c r="I8" t="str">
        <v>Developing skills for digital record selection; value and context of records somewhat understood by reviewers</v>
      </c>
      <c r="J8" t="str">
        <v>Skilled resources for digital record selection are in place; value and context of records is well understood</v>
      </c>
      <c r="K8" t="str">
        <v>Expert skills for digital record selection. An excellent understanding of the content and subject matter of records will be transferred to TNA</v>
      </c>
      <c r="L8">
        <v>0</v>
      </c>
      <c r="M8" t="str">
        <v>N/A</v>
      </c>
      <c r="N8">
        <v>0</v>
      </c>
      <c r="O8">
        <v>0</v>
      </c>
      <c r="P8">
        <v>0</v>
      </c>
      <c r="Q8">
        <v>0</v>
      </c>
      <c r="R8">
        <v>0</v>
      </c>
      <c r="S8">
        <v>0</v>
      </c>
      <c r="T8">
        <v>0</v>
      </c>
      <c r="U8">
        <v>0</v>
      </c>
      <c r="V8">
        <v>0</v>
      </c>
      <c r="W8">
        <v>0</v>
      </c>
      <c r="X8">
        <v>0</v>
      </c>
      <c r="Y8" t="b">
        <f>OR(Q8=LIsts!$A$2,Q8=LIsts!$A$3)</f>
        <v>0</v>
      </c>
    </row>
    <row r="9" spans="1:25" x14ac:dyDescent="0.35">
      <c r="A9" s="156" t="s">
        <v>300</v>
      </c>
      <c r="B9" s="156" t="str">
        <f t="shared" si="0"/>
        <v xml:space="preserve">Selection//1.2.2 </v>
      </c>
      <c r="C9" t="str">
        <v xml:space="preserve">1.2.2 </v>
      </c>
      <c r="D9" t="str">
        <v>Governance and Capabilities</v>
      </c>
      <c r="E9" t="str">
        <v>Skills</v>
      </c>
      <c r="F9" t="str">
        <v>(1.2.2.) Skills: records collection policy and guidance</v>
      </c>
      <c r="G9" t="str">
        <v>No understanding of TNA's Records Collection Policy and underlying appraisal and selection guidance to help identify records of historical value</v>
      </c>
      <c r="H9" t="str">
        <v xml:space="preserve">Partial understanding of TNA's Records Collection Policy and underlying guidance, but not fully embedded </v>
      </c>
      <c r="I9" t="str">
        <v>TNA's Records Collection Policy and underlying guidance is mostly understood and followed in principle</v>
      </c>
      <c r="J9" t="str">
        <v>TNA's Records Collection Policy and underlying guidance is understood and often used to identify records of historical value</v>
      </c>
      <c r="K9" t="str">
        <v>TNA's Records Collection Policy and underlying appraisal and selection guidance is fully understood and actively used to help identify records of historical value</v>
      </c>
      <c r="L9">
        <v>0</v>
      </c>
      <c r="M9" t="str">
        <v>N/A</v>
      </c>
      <c r="N9">
        <v>0</v>
      </c>
      <c r="O9">
        <v>0</v>
      </c>
      <c r="P9">
        <v>0</v>
      </c>
      <c r="Q9">
        <v>0</v>
      </c>
      <c r="R9">
        <v>0</v>
      </c>
      <c r="S9">
        <v>0</v>
      </c>
      <c r="T9">
        <v>0</v>
      </c>
      <c r="U9">
        <v>0</v>
      </c>
      <c r="V9">
        <v>0</v>
      </c>
      <c r="W9">
        <v>0</v>
      </c>
      <c r="X9">
        <v>0</v>
      </c>
      <c r="Y9" t="b">
        <f>OR(Q9=LIsts!$A$2,Q9=LIsts!$A$3)</f>
        <v>0</v>
      </c>
    </row>
    <row r="10" spans="1:25" x14ac:dyDescent="0.35">
      <c r="A10" s="156" t="s">
        <v>300</v>
      </c>
      <c r="B10" s="156" t="str">
        <f t="shared" si="0"/>
        <v>Selection//1.2.3</v>
      </c>
      <c r="C10" t="str">
        <v>1.2.3</v>
      </c>
      <c r="D10" t="str">
        <v>Governance and Capabilities</v>
      </c>
      <c r="E10" t="str">
        <v>Skills</v>
      </c>
      <c r="F10" t="str">
        <v>(1.2.3.) Skills: knowledge transfer</v>
      </c>
      <c r="G10" t="str">
        <v>No knowledge transfer within the records team in terms of context, format, and previous work of the organisation</v>
      </c>
      <c r="H10" t="str">
        <v>Limited knowledge transfer within the records team in terms of context, format, and previous work of the organisation</v>
      </c>
      <c r="I10" t="str">
        <v>Some knowledge transfer within the records team in terms of context, format, and previous work of the organisation</v>
      </c>
      <c r="J10" t="str">
        <v>Detailed knowledge transfer within the records team in terms of context, format, and previous work of the organisation</v>
      </c>
      <c r="K10" t="str">
        <v>Full and ongoing knowledge transfer within the records team in terms of context, format, and previous work of the organisation</v>
      </c>
      <c r="L10">
        <v>0</v>
      </c>
      <c r="M10" t="str">
        <v>N/A</v>
      </c>
      <c r="N10">
        <v>0</v>
      </c>
      <c r="O10">
        <v>0</v>
      </c>
      <c r="P10">
        <v>0</v>
      </c>
      <c r="Q10">
        <v>0</v>
      </c>
      <c r="R10">
        <v>0</v>
      </c>
      <c r="S10">
        <v>0</v>
      </c>
      <c r="T10">
        <v>0</v>
      </c>
      <c r="U10">
        <v>0</v>
      </c>
      <c r="V10">
        <v>0</v>
      </c>
      <c r="W10">
        <v>0</v>
      </c>
      <c r="X10">
        <v>0</v>
      </c>
      <c r="Y10" t="b">
        <f>OR(Q10=LIsts!$A$2,Q10=LIsts!$A$3)</f>
        <v>0</v>
      </c>
    </row>
    <row r="11" spans="1:25" x14ac:dyDescent="0.35">
      <c r="A11" s="156" t="s">
        <v>300</v>
      </c>
      <c r="B11" s="156" t="str">
        <f t="shared" si="0"/>
        <v>Selection//1.3.1</v>
      </c>
      <c r="C11" t="str">
        <v>1.3.1</v>
      </c>
      <c r="D11" t="str">
        <v>Governance and Capabilities</v>
      </c>
      <c r="E11" t="str">
        <v>Technical Capabilities</v>
      </c>
      <c r="F11" t="str">
        <v>(1.3.1.) Technical capabilities: visibility of legacy digital records</v>
      </c>
      <c r="G11" t="str">
        <v>No existing identification of digital records of continuing, evidential and historical value</v>
      </c>
      <c r="H11" t="str">
        <v>Limited identification of valuable digital records through use of retention functionality. Some audits of legacy folders, with suitable access arrangements and protection</v>
      </c>
      <c r="I11" t="str">
        <v>Some identification of valuable digital records through use of retention functionality. Some audits of legacy folders, with suitable access arrangements and protection</v>
      </c>
      <c r="J11" t="str">
        <v>Most valuable digital records are identified through the use of retention functionality and audits of legacy records</v>
      </c>
      <c r="K11" t="str">
        <v>Digital records of continuing, evidential and historical value for permanent preservation are clearly identified. Retention functionality and audits of legacy content fully account for all records to be appraised and selected</v>
      </c>
      <c r="L11">
        <v>0</v>
      </c>
      <c r="M11" t="str">
        <v>N/A</v>
      </c>
      <c r="N11">
        <v>0</v>
      </c>
      <c r="O11">
        <v>0</v>
      </c>
      <c r="P11">
        <v>0</v>
      </c>
      <c r="Q11">
        <v>0</v>
      </c>
      <c r="R11">
        <v>0</v>
      </c>
      <c r="S11">
        <v>0</v>
      </c>
      <c r="T11">
        <v>0</v>
      </c>
      <c r="U11">
        <v>0</v>
      </c>
      <c r="V11">
        <v>0</v>
      </c>
      <c r="W11">
        <v>0</v>
      </c>
      <c r="X11">
        <v>0</v>
      </c>
      <c r="Y11" t="b">
        <f>OR(Q11=LIsts!$A$2,Q11=LIsts!$A$3)</f>
        <v>0</v>
      </c>
    </row>
    <row r="12" spans="1:25" x14ac:dyDescent="0.35">
      <c r="A12" s="156" t="s">
        <v>300</v>
      </c>
      <c r="B12" s="156" t="str">
        <f t="shared" si="0"/>
        <v xml:space="preserve">Selection//1.3.2 </v>
      </c>
      <c r="C12" t="str">
        <v xml:space="preserve">1.3.2 </v>
      </c>
      <c r="D12" t="str">
        <v>Governance and Capabilities</v>
      </c>
      <c r="E12" t="str">
        <v>Technical Capabilities</v>
      </c>
      <c r="F12" t="str">
        <v>(1.3.2.) Technical capabilities: digital continuity</v>
      </c>
      <c r="G12" t="str">
        <v>No understanding of the format and medium of digital records held, and some are inaccessible because of permissions or passwords set</v>
      </c>
      <c r="H12" t="str">
        <v>The format and medium of digital records held is partially known, but not all is capable of being accessed for appraisal and selection</v>
      </c>
      <c r="I12" t="str">
        <v>The format and medium of digital records held is fully known, but not all is capable of being accessed for appraisal and selection</v>
      </c>
      <c r="J12" t="str">
        <v>The format and medium of digital records held is fully known, and most is able to be accessed for appraisal and selection</v>
      </c>
      <c r="K12" t="str">
        <v>All formats and media of digital information are identified, accessed and capable of being appraised and selected</v>
      </c>
      <c r="L12">
        <v>0</v>
      </c>
      <c r="M12" t="str">
        <v>N/A</v>
      </c>
      <c r="N12">
        <v>0</v>
      </c>
      <c r="O12">
        <v>0</v>
      </c>
      <c r="P12">
        <v>0</v>
      </c>
      <c r="Q12">
        <v>0</v>
      </c>
      <c r="R12">
        <v>0</v>
      </c>
      <c r="S12">
        <v>0</v>
      </c>
      <c r="T12">
        <v>0</v>
      </c>
      <c r="U12">
        <v>0</v>
      </c>
      <c r="V12">
        <v>0</v>
      </c>
      <c r="W12">
        <v>0</v>
      </c>
      <c r="X12">
        <v>0</v>
      </c>
      <c r="Y12" t="b">
        <f>OR(Q12=LIsts!$A$2,Q12=LIsts!$A$3)</f>
        <v>0</v>
      </c>
    </row>
    <row r="13" spans="1:25" x14ac:dyDescent="0.35">
      <c r="A13" s="156" t="s">
        <v>300</v>
      </c>
      <c r="B13" s="156" t="str">
        <f t="shared" si="0"/>
        <v>Selection//1.3.3.</v>
      </c>
      <c r="C13" t="str">
        <v>1.3.3.</v>
      </c>
      <c r="D13" t="str">
        <v>Governance and Capabilities</v>
      </c>
      <c r="E13" t="str">
        <v>Technical Capabilities</v>
      </c>
      <c r="F13" t="str">
        <v>(1.3.3.) Technical capabilities: automation and specialist tools</v>
      </c>
      <c r="G13" t="str">
        <v>No automation or specialist tools used in records management workflow</v>
      </c>
      <c r="H13" t="str">
        <v>Some automation or specialist tool use</v>
      </c>
      <c r="I13" t="str">
        <v>Moderate use of tools or automated processes</v>
      </c>
      <c r="J13" t="str">
        <v>Tools used within workflow and some flow of data between tools</v>
      </c>
      <c r="K13" t="str">
        <v>Fully integrated workflows combining automation and user interfaces</v>
      </c>
      <c r="L13">
        <v>0</v>
      </c>
      <c r="M13" t="str">
        <v>N/A</v>
      </c>
      <c r="N13">
        <v>0</v>
      </c>
      <c r="O13">
        <v>0</v>
      </c>
      <c r="P13">
        <v>0</v>
      </c>
      <c r="Q13">
        <v>0</v>
      </c>
      <c r="R13">
        <v>0</v>
      </c>
      <c r="S13">
        <v>0</v>
      </c>
      <c r="T13">
        <v>0</v>
      </c>
      <c r="U13">
        <v>0</v>
      </c>
      <c r="V13">
        <v>0</v>
      </c>
      <c r="W13">
        <v>0</v>
      </c>
      <c r="X13">
        <v>0</v>
      </c>
      <c r="Y13" t="b">
        <f>OR(Q13=LIsts!$A$2,Q13=LIsts!$A$3)</f>
        <v>0</v>
      </c>
    </row>
    <row r="14" spans="1:25" x14ac:dyDescent="0.35">
      <c r="A14" s="156" t="s">
        <v>300</v>
      </c>
      <c r="B14" s="156" t="str">
        <f t="shared" si="0"/>
        <v>Selection//1.3.4.</v>
      </c>
      <c r="C14" t="str">
        <v>1.3.4.</v>
      </c>
      <c r="D14" t="str">
        <v>Governance and Capabilities</v>
      </c>
      <c r="E14" t="str">
        <v>Technical Capabilities</v>
      </c>
      <c r="F14" t="str">
        <v>(1.3.4.) Technical capabilities: metadata</v>
      </c>
      <c r="G14" t="str">
        <v>Lack of metadata prevents effective appraisal and selection</v>
      </c>
      <c r="H14" t="str">
        <v xml:space="preserve">Limited metadata enables appraisal and selection, but some corruption has occurred </v>
      </c>
      <c r="I14" t="str">
        <v xml:space="preserve">Some metadata enables appraisal and selection, and any corruption issues have been identified </v>
      </c>
      <c r="J14" t="str">
        <v>Good metadata enables appraisal and selection, and any corruption issues have been corrected or overcome</v>
      </c>
      <c r="K14" t="str">
        <v>Metadata is complete and uncorrupted, allowing it to be fully exploited for appraisal and selection</v>
      </c>
      <c r="L14">
        <v>0</v>
      </c>
      <c r="M14" t="str">
        <v>N/A</v>
      </c>
      <c r="N14">
        <v>0</v>
      </c>
      <c r="O14">
        <v>0</v>
      </c>
      <c r="P14">
        <v>0</v>
      </c>
      <c r="Q14">
        <v>0</v>
      </c>
      <c r="R14">
        <v>0</v>
      </c>
      <c r="S14">
        <v>0</v>
      </c>
      <c r="T14">
        <v>0</v>
      </c>
      <c r="U14">
        <v>0</v>
      </c>
      <c r="V14">
        <v>0</v>
      </c>
      <c r="W14">
        <v>0</v>
      </c>
      <c r="X14">
        <v>0</v>
      </c>
      <c r="Y14" t="b">
        <f>OR(Q14=LIsts!$A$2,Q14=LIsts!$A$3)</f>
        <v>0</v>
      </c>
    </row>
    <row r="15" spans="1:25" x14ac:dyDescent="0.35">
      <c r="A15" s="156" t="s">
        <v>300</v>
      </c>
      <c r="B15" s="156" t="str">
        <f t="shared" si="0"/>
        <v>Selection//1.3.5</v>
      </c>
      <c r="C15" t="str">
        <v>1.3.5</v>
      </c>
      <c r="D15" t="str">
        <v>Governance and Capabilities</v>
      </c>
      <c r="E15" t="str">
        <v>Technical Capabilities</v>
      </c>
      <c r="F15" t="str">
        <v>(1.3.5.) Technical capabilities: data analysis</v>
      </c>
      <c r="G15" t="str">
        <v>No capability to perform data analysis of records</v>
      </c>
      <c r="H15" t="str">
        <v>Some capability to perform analysis of document metadata</v>
      </c>
      <c r="I15" t="str">
        <v>Some capability to perform analysis of record content and metadata to enhance knowledge of collections</v>
      </c>
      <c r="J15" t="str">
        <v>Systematic analysis of content and metadata for insight to enhance knowledge and aid decision making</v>
      </c>
      <c r="K15" t="str">
        <v>Analysis of content and metadata integrated into record management workflows</v>
      </c>
      <c r="L15">
        <v>0</v>
      </c>
      <c r="M15" t="str">
        <v>N/A</v>
      </c>
      <c r="N15">
        <v>0</v>
      </c>
      <c r="O15">
        <v>0</v>
      </c>
      <c r="P15">
        <v>0</v>
      </c>
      <c r="Q15">
        <v>0</v>
      </c>
      <c r="R15">
        <v>0</v>
      </c>
      <c r="S15">
        <v>0</v>
      </c>
      <c r="T15">
        <v>0</v>
      </c>
      <c r="U15">
        <v>0</v>
      </c>
      <c r="V15">
        <v>0</v>
      </c>
      <c r="W15">
        <v>0</v>
      </c>
      <c r="X15">
        <v>0</v>
      </c>
      <c r="Y15" t="b">
        <f>OR(Q15=LIsts!$A$2,Q15=LIsts!$A$3)</f>
        <v>0</v>
      </c>
    </row>
    <row r="16" spans="1:25" x14ac:dyDescent="0.35">
      <c r="A16" s="156" t="s">
        <v>300</v>
      </c>
      <c r="B16" s="156" t="str">
        <f t="shared" si="0"/>
        <v>Selection//1.3.6</v>
      </c>
      <c r="C16" t="str">
        <v>1.3.6</v>
      </c>
      <c r="D16" t="str">
        <v>Governance and Capabilities</v>
      </c>
      <c r="E16" t="str">
        <v>Technical Capabilities</v>
      </c>
      <c r="F16" t="str">
        <v>(1.3.6.) Technical capabilities: dashboard capability</v>
      </c>
      <c r="G16" t="str">
        <v>No dashboard capability is in place to appraise and select records</v>
      </c>
      <c r="H16" t="str">
        <v xml:space="preserve">There has been limited use of dashboard capability </v>
      </c>
      <c r="I16" t="str">
        <v>Dashboard capability is sometimes deployed to assist appraisal and selection</v>
      </c>
      <c r="J16" t="str">
        <v>Dashboard capability is deployed often to assist appraisal and selection</v>
      </c>
      <c r="K16" t="str">
        <v>Dashboard capability is always deployed to assist appraisal and selection and this is done as part of a regular cycle of activity</v>
      </c>
      <c r="L16">
        <v>0</v>
      </c>
      <c r="M16" t="str">
        <v>N/A</v>
      </c>
      <c r="N16">
        <v>0</v>
      </c>
      <c r="O16">
        <v>0</v>
      </c>
      <c r="P16">
        <v>0</v>
      </c>
      <c r="Q16">
        <v>0</v>
      </c>
      <c r="R16">
        <v>0</v>
      </c>
      <c r="S16">
        <v>0</v>
      </c>
      <c r="T16">
        <v>0</v>
      </c>
      <c r="U16">
        <v>0</v>
      </c>
      <c r="V16">
        <v>0</v>
      </c>
      <c r="W16">
        <v>0</v>
      </c>
      <c r="X16">
        <v>0</v>
      </c>
      <c r="Y16" t="b">
        <f>OR(Q16=LIsts!$A$2,Q16=LIsts!$A$3)</f>
        <v>0</v>
      </c>
    </row>
    <row r="17" spans="1:25" x14ac:dyDescent="0.35">
      <c r="A17" s="156" t="s">
        <v>300</v>
      </c>
      <c r="B17" s="156" t="str">
        <f t="shared" si="0"/>
        <v>Selection//1.3.7</v>
      </c>
      <c r="C17" t="str">
        <v>1.3.7</v>
      </c>
      <c r="D17" t="str">
        <v>Governance and Capabilities</v>
      </c>
      <c r="E17" t="str">
        <v>Technical Capabilities</v>
      </c>
      <c r="F17" t="str">
        <v>(1.3.7.) Technical capabilities: understanding of Artificial Intelligence (AI)</v>
      </c>
      <c r="G17" t="str">
        <v>No understanding of AI and other data driven approaches, or its potential in records management</v>
      </c>
      <c r="H17" t="str">
        <v>Some understanding of potential of AI and other data driven approaches, but not underlying concepts</v>
      </c>
      <c r="I17" t="str">
        <v>Good understanding of potential of AI and other data driven approaches, and some of the underlying concepts</v>
      </c>
      <c r="J17" t="str">
        <v>Good understanding of different types of AI and other data driven approaches, and how they can be applied to appraisal and selection tasks</v>
      </c>
      <c r="K17" t="str">
        <v>Strong enough understanding of AI and other data driven approaches to architect or design records management workflow incorporating AI appropriately</v>
      </c>
      <c r="L17">
        <v>0</v>
      </c>
      <c r="M17" t="str">
        <v>N/A</v>
      </c>
      <c r="N17">
        <v>0</v>
      </c>
      <c r="O17">
        <v>0</v>
      </c>
      <c r="P17">
        <v>0</v>
      </c>
      <c r="Q17">
        <v>0</v>
      </c>
      <c r="R17">
        <v>0</v>
      </c>
      <c r="S17">
        <v>0</v>
      </c>
      <c r="T17">
        <v>0</v>
      </c>
      <c r="U17">
        <v>0</v>
      </c>
      <c r="V17">
        <v>0</v>
      </c>
      <c r="W17">
        <v>0</v>
      </c>
      <c r="X17">
        <v>0</v>
      </c>
      <c r="Y17" t="b">
        <f>OR(Q17=LIsts!$A$2,Q17=LIsts!$A$3)</f>
        <v>0</v>
      </c>
    </row>
    <row r="18" spans="1:25" x14ac:dyDescent="0.35">
      <c r="A18" s="156" t="s">
        <v>300</v>
      </c>
      <c r="B18" s="156" t="str">
        <f t="shared" si="0"/>
        <v>Selection//1.3.8</v>
      </c>
      <c r="C18" t="str">
        <v>1.3.8</v>
      </c>
      <c r="D18" t="str">
        <v>Governance and Capabilities</v>
      </c>
      <c r="E18" t="str">
        <v>Technical Capabilities</v>
      </c>
      <c r="F18" t="str">
        <v>(1.3.8.) Technical capabilities: use of AI</v>
      </c>
      <c r="G18" t="str">
        <v>No use of AI and other data driven approaches</v>
      </c>
      <c r="H18" t="str">
        <v xml:space="preserve">Use of tools with AI enabled functionality and other data driven approaches </v>
      </c>
      <c r="I18" t="str">
        <v>Use of AI based services and other data driven approaches to perform individual tasks</v>
      </c>
      <c r="J18" t="str">
        <v>Use of self-managed AI based tools and other data driven approaches to perform individual tasks</v>
      </c>
      <c r="K18" t="str">
        <v>AI tools and other data driven approaches are integrated into workflow and processes, with quality monitored by human oversight</v>
      </c>
      <c r="L18">
        <v>0</v>
      </c>
      <c r="M18" t="str">
        <v>N/A</v>
      </c>
      <c r="N18">
        <v>0</v>
      </c>
      <c r="O18">
        <v>0</v>
      </c>
      <c r="P18">
        <v>0</v>
      </c>
      <c r="Q18">
        <v>0</v>
      </c>
      <c r="R18">
        <v>0</v>
      </c>
      <c r="S18">
        <v>0</v>
      </c>
      <c r="T18">
        <v>0</v>
      </c>
      <c r="U18">
        <v>0</v>
      </c>
      <c r="V18">
        <v>0</v>
      </c>
      <c r="W18">
        <v>0</v>
      </c>
      <c r="X18">
        <v>0</v>
      </c>
      <c r="Y18" t="b">
        <f>OR(Q18=LIsts!$A$2,Q18=LIsts!$A$3)</f>
        <v>0</v>
      </c>
    </row>
    <row r="19" spans="1:25" x14ac:dyDescent="0.35">
      <c r="A19" s="156" t="s">
        <v>300</v>
      </c>
      <c r="B19" s="156" t="str">
        <f t="shared" si="0"/>
        <v>Selection//1.4.1</v>
      </c>
      <c r="C19" t="str">
        <v>1.4.1</v>
      </c>
      <c r="D19" t="str">
        <v>Governance and Capabilities</v>
      </c>
      <c r="E19" t="str">
        <v>Capacity</v>
      </c>
      <c r="F19" t="str">
        <v>(1.4.1.) Capacity: budget</v>
      </c>
      <c r="G19" t="str">
        <v>No dedicated budget for appraisal and selection activities</v>
      </c>
      <c r="H19" t="str">
        <v>Building business case and a plan for budget and resources</v>
      </c>
      <c r="I19" t="str">
        <v>Budget is allocated and planning for appraisal and selection resources is in place</v>
      </c>
      <c r="J19" t="str">
        <v>Resources are allocated, and there is investment in appraisal and selection infrastructure</v>
      </c>
      <c r="K19" t="str">
        <v>Strategic budgeting and resourcing for appraisal and selection is secure and ongoing</v>
      </c>
      <c r="L19">
        <v>0</v>
      </c>
      <c r="M19" t="str">
        <v>N/A</v>
      </c>
      <c r="N19">
        <v>0</v>
      </c>
      <c r="O19">
        <v>0</v>
      </c>
      <c r="P19">
        <v>0</v>
      </c>
      <c r="Q19">
        <v>0</v>
      </c>
      <c r="R19">
        <v>0</v>
      </c>
      <c r="S19">
        <v>0</v>
      </c>
      <c r="T19">
        <v>0</v>
      </c>
      <c r="U19">
        <v>0</v>
      </c>
      <c r="V19">
        <v>0</v>
      </c>
      <c r="W19">
        <v>0</v>
      </c>
      <c r="X19">
        <v>0</v>
      </c>
      <c r="Y19" t="b">
        <f>OR(Q19=LIsts!$A$2,Q19=LIsts!$A$3)</f>
        <v>0</v>
      </c>
    </row>
    <row r="20" spans="1:25" x14ac:dyDescent="0.35">
      <c r="A20" s="156" t="s">
        <v>300</v>
      </c>
      <c r="B20" s="156" t="str">
        <f t="shared" si="0"/>
        <v>Selection//1.4.2</v>
      </c>
      <c r="C20" t="str">
        <v>1.4.2</v>
      </c>
      <c r="D20" t="str">
        <v>Governance and Capabilities</v>
      </c>
      <c r="E20" t="str">
        <v>Capacity</v>
      </c>
      <c r="F20" t="str">
        <v>(1.4.2.) Capacity: senior management engagement on budget and resource needs</v>
      </c>
      <c r="G20" t="str">
        <v>No communication with senior management about unique requirements and strategic planning needed for digital appraisal and selection</v>
      </c>
      <c r="H20" t="str">
        <v>Communication with senior management has begun, although there is little appreciation of the strategic requirements for appraisal and selection</v>
      </c>
      <c r="I20" t="str">
        <v>Senior management are aware of the strategic requirements for digital appraisal and selection</v>
      </c>
      <c r="J20" t="str">
        <v>Senior management understand and endorse strategic requirements for digital appraisal and selection, although funding constraints limit full support</v>
      </c>
      <c r="K20" t="str">
        <v>Senior managers fully approve and support the requirements of a funded digital appraisal and selection programme</v>
      </c>
      <c r="L20">
        <v>0</v>
      </c>
      <c r="M20" t="str">
        <v>N/A</v>
      </c>
      <c r="N20">
        <v>0</v>
      </c>
      <c r="O20">
        <v>0</v>
      </c>
      <c r="P20">
        <v>0</v>
      </c>
      <c r="Q20">
        <v>0</v>
      </c>
      <c r="R20">
        <v>0</v>
      </c>
      <c r="S20">
        <v>0</v>
      </c>
      <c r="T20">
        <v>0</v>
      </c>
      <c r="U20">
        <v>0</v>
      </c>
      <c r="V20">
        <v>0</v>
      </c>
      <c r="W20">
        <v>0</v>
      </c>
      <c r="X20">
        <v>0</v>
      </c>
      <c r="Y20" t="b">
        <f>OR(Q20=LIsts!$A$2,Q20=LIsts!$A$3)</f>
        <v>0</v>
      </c>
    </row>
    <row r="21" spans="1:25" x14ac:dyDescent="0.35">
      <c r="A21" s="156" t="s">
        <v>300</v>
      </c>
      <c r="B21" s="156" t="str">
        <f t="shared" si="0"/>
        <v>Selection//1.4.3</v>
      </c>
      <c r="C21" t="str">
        <v>1.4.3</v>
      </c>
      <c r="D21" t="str">
        <v>Governance and Capabilities</v>
      </c>
      <c r="E21" t="str">
        <v>Capacity</v>
      </c>
      <c r="F21" t="str">
        <v>(1.4.3.) Capacity: level of activity</v>
      </c>
      <c r="G21" t="str">
        <v>No records are appraised on time. The Public Records Act 20 year rule is not being met</v>
      </c>
      <c r="H21" t="str">
        <v>Less than 50% of records are appraised on time. The Public Records Act 20 year rule is a long way from being met.</v>
      </c>
      <c r="I21" t="str">
        <v>Between 50% and 75% of records are appraised on time. The Public Records Act 20 year rule is partially met.</v>
      </c>
      <c r="J21" t="str">
        <v>More than 75% of records are appraised on time. The Public Records Act 20 year rule close to being met.</v>
      </c>
      <c r="K21" t="str">
        <v>All records are appraised on time. The Public Records Act 20 year rule is being fully met. Some records may be transferred early</v>
      </c>
      <c r="L21">
        <v>0</v>
      </c>
      <c r="M21" t="str">
        <v>N/A</v>
      </c>
      <c r="N21">
        <v>0</v>
      </c>
      <c r="O21">
        <v>0</v>
      </c>
      <c r="P21">
        <v>0</v>
      </c>
      <c r="Q21">
        <v>0</v>
      </c>
      <c r="R21">
        <v>0</v>
      </c>
      <c r="S21">
        <v>0</v>
      </c>
      <c r="T21">
        <v>0</v>
      </c>
      <c r="U21">
        <v>0</v>
      </c>
      <c r="V21">
        <v>0</v>
      </c>
      <c r="W21">
        <v>0</v>
      </c>
      <c r="X21">
        <v>0</v>
      </c>
      <c r="Y21" t="b">
        <f>OR(Q21=LIsts!$A$2,Q21=LIsts!$A$3)</f>
        <v>0</v>
      </c>
    </row>
    <row r="22" spans="1:25" x14ac:dyDescent="0.35">
      <c r="A22" s="156" t="s">
        <v>300</v>
      </c>
      <c r="B22" s="156" t="str">
        <f t="shared" si="0"/>
        <v>Selection//1.4.4</v>
      </c>
      <c r="C22" t="str">
        <v>1.4.4</v>
      </c>
      <c r="D22" t="str">
        <v>Governance and Capabilities</v>
      </c>
      <c r="E22" t="str">
        <v>Capacity</v>
      </c>
      <c r="F22" t="str">
        <v>(1.4.4.) Capacity: problem solving</v>
      </c>
      <c r="G22" t="str">
        <v>Where resourcing and funding cannot be obtained, there has been no problem solving or planning for the best appraisal and selection delivery with the tools and resources at your disposal</v>
      </c>
      <c r="H22" t="str">
        <v>Where funding or resource has been requested but is not available, limited risk assessment and problem solving has taken place, with little use of the tools and resources at your disposal</v>
      </c>
      <c r="I22" t="str">
        <v>Where funding or resource has been requested but is not available, some risk assessment and problem solving has taken place, and some use of the tools and resources at your disposal</v>
      </c>
      <c r="J22" t="str">
        <v>Where funding or resource has been requested but is not available, risk assessment and problem solving has taken place. Tools and resources at your disposal are in use, but because they are limited, it results in a less than good digital appraisal and selection solution</v>
      </c>
      <c r="K22" t="str">
        <v xml:space="preserve">Where funding or resource has been requested but is not available, full risk assessment and problem solving activity is complete and the best possible digital appraisal and selection solution enacted </v>
      </c>
      <c r="L22">
        <v>0</v>
      </c>
      <c r="M22" t="str">
        <v>N/A</v>
      </c>
      <c r="N22">
        <v>0</v>
      </c>
      <c r="O22">
        <v>0</v>
      </c>
      <c r="P22">
        <v>0</v>
      </c>
      <c r="Q22">
        <v>0</v>
      </c>
      <c r="R22">
        <v>0</v>
      </c>
      <c r="S22">
        <v>0</v>
      </c>
      <c r="T22">
        <v>0</v>
      </c>
      <c r="U22">
        <v>0</v>
      </c>
      <c r="V22">
        <v>0</v>
      </c>
      <c r="W22">
        <v>0</v>
      </c>
      <c r="X22">
        <v>0</v>
      </c>
      <c r="Y22" t="b">
        <f>OR(Q22=LIsts!$A$2,Q22=LIsts!$A$3)</f>
        <v>0</v>
      </c>
    </row>
    <row r="23" spans="1:25" x14ac:dyDescent="0.35">
      <c r="A23" s="156" t="s">
        <v>300</v>
      </c>
      <c r="B23" s="156" t="str">
        <f t="shared" si="0"/>
        <v>Selection//2.1.1</v>
      </c>
      <c r="C23" t="str">
        <v>2.1.1</v>
      </c>
      <c r="D23" t="str">
        <v>Methodology</v>
      </c>
      <c r="E23" t="str">
        <v>Methodology</v>
      </c>
      <c r="F23" t="str">
        <v>(2.1.1.) Methodology</v>
      </c>
      <c r="G23" t="str">
        <v>No High Level Appraisal Methodology (HLAM) exists</v>
      </c>
      <c r="H23" t="str">
        <v>A HLAM does not exist, but supporting information asset registers and retention schedules are in place to help monitor information risk</v>
      </c>
      <c r="I23" t="str">
        <v>A HLAM is in draft</v>
      </c>
      <c r="J23" t="str">
        <v xml:space="preserve">A HLAM is shared and widely used internally, but is not signed off at board level or published </v>
      </c>
      <c r="K23" t="str">
        <v>A current HLAM has been signed off at board level and published on your department’s website, reviewed and updated annually</v>
      </c>
      <c r="L23">
        <v>0</v>
      </c>
      <c r="M23" t="str">
        <v>N/A</v>
      </c>
      <c r="N23">
        <v>0</v>
      </c>
      <c r="O23">
        <v>0</v>
      </c>
      <c r="P23">
        <v>0</v>
      </c>
      <c r="Q23">
        <v>0</v>
      </c>
      <c r="R23">
        <v>0</v>
      </c>
      <c r="S23">
        <v>0</v>
      </c>
      <c r="T23">
        <v>0</v>
      </c>
      <c r="U23">
        <v>0</v>
      </c>
      <c r="V23">
        <v>0</v>
      </c>
      <c r="W23">
        <v>0</v>
      </c>
      <c r="X23">
        <v>0</v>
      </c>
      <c r="Y23" t="b">
        <f>OR(Q23=LIsts!$A$2,Q23=LIsts!$A$3)</f>
        <v>0</v>
      </c>
    </row>
    <row r="24" spans="1:25" x14ac:dyDescent="0.35">
      <c r="A24" s="156" t="s">
        <v>300</v>
      </c>
      <c r="B24" s="156" t="str">
        <f t="shared" si="0"/>
        <v>Selection//2.1.2</v>
      </c>
      <c r="C24" t="str">
        <v>2.1.2</v>
      </c>
      <c r="D24" t="str">
        <v>Methodology</v>
      </c>
      <c r="E24" t="str">
        <v>Policy</v>
      </c>
      <c r="F24" t="str">
        <v>(2.1.2.) Policy</v>
      </c>
      <c r="G24" t="str">
        <v xml:space="preserve">No Departmental selection policy exists  </v>
      </c>
      <c r="H24" t="str">
        <v>A selection policy is in draft</v>
      </c>
      <c r="I24" t="str">
        <v>A selection policy is finalised, but is not shared or consistently used</v>
      </c>
      <c r="J24" t="str">
        <v>A selection policy exists, is understood and in regular use, but is not published internally</v>
      </c>
      <c r="K24" t="str">
        <v>An approved selection policy (which may reference record sensitivity) is published internally and regularly reviewed</v>
      </c>
      <c r="L24">
        <v>0</v>
      </c>
      <c r="M24" t="str">
        <v>N/A</v>
      </c>
      <c r="N24">
        <v>0</v>
      </c>
      <c r="O24">
        <v>0</v>
      </c>
      <c r="P24">
        <v>0</v>
      </c>
      <c r="Q24">
        <v>0</v>
      </c>
      <c r="R24">
        <v>0</v>
      </c>
      <c r="S24">
        <v>0</v>
      </c>
      <c r="T24">
        <v>0</v>
      </c>
      <c r="U24">
        <v>0</v>
      </c>
      <c r="V24">
        <v>0</v>
      </c>
      <c r="W24">
        <v>0</v>
      </c>
      <c r="X24">
        <v>0</v>
      </c>
      <c r="Y24" t="b">
        <f>OR(Q24=LIsts!$A$2,Q24=LIsts!$A$3)</f>
        <v>0</v>
      </c>
    </row>
    <row r="25" spans="1:25" x14ac:dyDescent="0.35">
      <c r="A25" s="156" t="s">
        <v>300</v>
      </c>
      <c r="B25" s="156" t="str">
        <f t="shared" si="0"/>
        <v>Selection//2.1.3</v>
      </c>
      <c r="C25" t="str">
        <v>2.1.3</v>
      </c>
      <c r="D25" t="str">
        <v>Methodology</v>
      </c>
      <c r="E25" t="str">
        <v>Levels of review</v>
      </c>
      <c r="F25" t="str">
        <v>(2.1.3.) Levels of review</v>
      </c>
      <c r="G25" t="str">
        <v>Decisions on groups or categories of information at the highest level cannot be made</v>
      </c>
      <c r="H25" t="str">
        <v>Some groups or categories of information are understood, but decisions are often made at too low a level</v>
      </c>
      <c r="I25" t="str">
        <v>Many groups or categories of information are understood, but some decisions are still made at too low a level</v>
      </c>
      <c r="J25" t="str">
        <v>Most groups or categories of information are understood and most decisions are made at the highest level</v>
      </c>
      <c r="K25" t="str">
        <v>Decisions on groups or categories of information are made at the highest level. Departmental functions, business processes and history are fully understood</v>
      </c>
      <c r="L25">
        <v>0</v>
      </c>
      <c r="M25" t="str">
        <v>N/A</v>
      </c>
      <c r="N25">
        <v>0</v>
      </c>
      <c r="O25">
        <v>0</v>
      </c>
      <c r="P25">
        <v>0</v>
      </c>
      <c r="Q25">
        <v>0</v>
      </c>
      <c r="R25">
        <v>0</v>
      </c>
      <c r="S25">
        <v>0</v>
      </c>
      <c r="T25">
        <v>0</v>
      </c>
      <c r="U25">
        <v>0</v>
      </c>
      <c r="V25">
        <v>0</v>
      </c>
      <c r="W25">
        <v>0</v>
      </c>
      <c r="X25">
        <v>0</v>
      </c>
      <c r="Y25" t="b">
        <f>OR(Q25=LIsts!$A$2,Q25=LIsts!$A$3)</f>
        <v>0</v>
      </c>
    </row>
    <row r="26" spans="1:25" x14ac:dyDescent="0.35">
      <c r="A26" s="156" t="s">
        <v>300</v>
      </c>
      <c r="B26" s="156" t="str">
        <f t="shared" si="0"/>
        <v>Selection//2.1.4</v>
      </c>
      <c r="C26" t="str">
        <v>2.1.4</v>
      </c>
      <c r="D26" t="str">
        <v>Methodology</v>
      </c>
      <c r="E26" t="str">
        <v>Value of records</v>
      </c>
      <c r="F26" t="str">
        <v>(2.1.4.) Value of records</v>
      </c>
      <c r="G26" t="str">
        <v>No assessment of value has been made on any records</v>
      </c>
      <c r="H26" t="str">
        <v>Limited assessment of value has been made</v>
      </c>
      <c r="I26" t="str">
        <v>Some value assessments have been made and recorded</v>
      </c>
      <c r="J26" t="str">
        <v>Most record groups and categories have had a value assessment and this is systematically recorded</v>
      </c>
      <c r="K26" t="str">
        <v>All records have been assessed for value, including those of primary and secondary value. Also those required to be kept by law, with ongoing business value or re-use value</v>
      </c>
      <c r="L26">
        <v>0</v>
      </c>
      <c r="M26" t="str">
        <v>N/A</v>
      </c>
      <c r="N26">
        <v>0</v>
      </c>
      <c r="O26">
        <v>0</v>
      </c>
      <c r="P26">
        <v>0</v>
      </c>
      <c r="Q26">
        <v>0</v>
      </c>
      <c r="R26">
        <v>0</v>
      </c>
      <c r="S26">
        <v>0</v>
      </c>
      <c r="T26">
        <v>0</v>
      </c>
      <c r="U26">
        <v>0</v>
      </c>
      <c r="V26">
        <v>0</v>
      </c>
      <c r="W26">
        <v>0</v>
      </c>
      <c r="X26">
        <v>0</v>
      </c>
      <c r="Y26" t="b">
        <f>OR(Q26=LIsts!$A$2,Q26=LIsts!$A$3)</f>
        <v>0</v>
      </c>
    </row>
    <row r="27" spans="1:25" x14ac:dyDescent="0.35">
      <c r="A27" s="156" t="s">
        <v>300</v>
      </c>
      <c r="B27" s="156" t="str">
        <f t="shared" si="0"/>
        <v>Selection//2.2.1</v>
      </c>
      <c r="C27" t="str">
        <v>2.2.1</v>
      </c>
      <c r="D27" t="str">
        <v>Methodology</v>
      </c>
      <c r="E27" t="str">
        <v>Appraisal &amp; Selection</v>
      </c>
      <c r="F27" t="str">
        <v>(2.2.1.) Appraisal &amp; Selection: staged appraisal</v>
      </c>
      <c r="G27" t="str">
        <v>No staged appraisal of records is made, for instance, at five years (for ongoing business value and potential archival value) and later (for archival value)</v>
      </c>
      <c r="H27" t="str">
        <v>Limited staged appraisal of records is made at five years (or a defined period, such as those set using retention rules)</v>
      </c>
      <c r="I27" t="str">
        <v>Some staged appraisal of records is made at five years (or a defined period, such as those set using retention rules)</v>
      </c>
      <c r="J27" t="str">
        <v>Widespread staged appraisal of records is made at five years (or a defined period, such as those set using retention rules)</v>
      </c>
      <c r="K27" t="str">
        <v>Records are fully appraised at five years, for instance (for ongoing business value and potential archival value), and at a later stage (for archival value)</v>
      </c>
      <c r="L27">
        <v>0</v>
      </c>
      <c r="M27" t="str">
        <v>N/A</v>
      </c>
      <c r="N27">
        <v>0</v>
      </c>
      <c r="O27">
        <v>0</v>
      </c>
      <c r="P27">
        <v>0</v>
      </c>
      <c r="Q27">
        <v>0</v>
      </c>
      <c r="R27">
        <v>0</v>
      </c>
      <c r="S27">
        <v>0</v>
      </c>
      <c r="T27">
        <v>0</v>
      </c>
      <c r="U27">
        <v>0</v>
      </c>
      <c r="V27">
        <v>0</v>
      </c>
      <c r="W27">
        <v>0</v>
      </c>
      <c r="X27">
        <v>0</v>
      </c>
      <c r="Y27" t="b">
        <f>OR(Q27=LIsts!$A$2,Q27=LIsts!$A$3)</f>
        <v>0</v>
      </c>
    </row>
    <row r="28" spans="1:25" x14ac:dyDescent="0.35">
      <c r="A28" s="156" t="s">
        <v>300</v>
      </c>
      <c r="B28" s="156" t="str">
        <f t="shared" si="0"/>
        <v>Selection//2.2.2</v>
      </c>
      <c r="C28" t="str">
        <v>2.2.2</v>
      </c>
      <c r="D28" t="str">
        <v>Methodology</v>
      </c>
      <c r="E28" t="str">
        <v>Appraisal &amp; Selection</v>
      </c>
      <c r="F28" t="str">
        <v>(2.2.2.) Appraisal and selection - Making decisions at an appropriate level</v>
      </c>
      <c r="G28" t="str">
        <v>No thinking has been made as to the level of aggregation at which appraisal decisions will be made</v>
      </c>
      <c r="H28" t="str">
        <v>Some thinking has begun as to the level of aggregation at which appraisal decisions will be made, but no decisions have been made</v>
      </c>
      <c r="I28" t="str">
        <v>The organisation has decided on the level of aggregation at which appraisal decisions will be made</v>
      </c>
      <c r="J28" t="str">
        <v>The organisation has experience at making appraisal decisions at a relatively high level of aggregation (for example at site, account, drive, or folder level)</v>
      </c>
      <c r="K28" t="str">
        <v>The organisation has experience at making appraisal decisions at a relatively high level of aggregation (for example at site, account, drive, or folder level)</v>
      </c>
      <c r="L28">
        <v>0</v>
      </c>
      <c r="M28" t="str">
        <v>N/A</v>
      </c>
      <c r="N28">
        <v>0</v>
      </c>
      <c r="O28">
        <v>0</v>
      </c>
      <c r="P28">
        <v>0</v>
      </c>
      <c r="Q28">
        <v>0</v>
      </c>
      <c r="R28">
        <v>0</v>
      </c>
      <c r="S28">
        <v>0</v>
      </c>
      <c r="T28">
        <v>0</v>
      </c>
      <c r="U28">
        <v>0</v>
      </c>
      <c r="V28">
        <v>0</v>
      </c>
      <c r="W28">
        <v>0</v>
      </c>
      <c r="X28">
        <v>0</v>
      </c>
      <c r="Y28" t="b">
        <f>OR(Q28=LIsts!$A$2,Q28=LIsts!$A$3)</f>
        <v>0</v>
      </c>
    </row>
    <row r="29" spans="1:25" x14ac:dyDescent="0.35">
      <c r="A29" s="156" t="s">
        <v>300</v>
      </c>
      <c r="B29" s="156" t="str">
        <f t="shared" si="0"/>
        <v>Selection//2.2.3</v>
      </c>
      <c r="C29" t="str">
        <v>2.2.3</v>
      </c>
      <c r="D29" t="str">
        <v>Methodology</v>
      </c>
      <c r="E29" t="str">
        <v>Appraisal &amp; Selection</v>
      </c>
      <c r="F29" t="str">
        <v>(2.2.3.) Appraisal &amp; Selection: other appraisal</v>
      </c>
      <c r="G29" t="str">
        <v>No datasets, algorithms, decision support tools or software are appraised and selected (where these are held)</v>
      </c>
      <c r="H29" t="str">
        <v>Datasets, algorithms, decision support tools or software are identified, but not considered for appraisal and selection (where these are held)</v>
      </c>
      <c r="I29" t="str">
        <v>Datasets, algorithms, decision support tools or software are identified, and a limited number are appraised and selected</v>
      </c>
      <c r="J29" t="str">
        <v>All datasets, algorithms, decision support tools or software are identified and more than 50% are appraised and selected within time limits</v>
      </c>
      <c r="K29" t="str">
        <v>All datasets, algorithms, decision support tools or software are identified, appraised and selected within time limits</v>
      </c>
      <c r="L29">
        <v>0</v>
      </c>
      <c r="M29" t="str">
        <v>N/A</v>
      </c>
      <c r="N29">
        <v>0</v>
      </c>
      <c r="O29">
        <v>0</v>
      </c>
      <c r="P29">
        <v>0</v>
      </c>
      <c r="Q29">
        <v>0</v>
      </c>
      <c r="R29">
        <v>0</v>
      </c>
      <c r="S29">
        <v>0</v>
      </c>
      <c r="T29">
        <v>0</v>
      </c>
      <c r="U29">
        <v>0</v>
      </c>
      <c r="V29">
        <v>0</v>
      </c>
      <c r="W29">
        <v>0</v>
      </c>
      <c r="X29">
        <v>0</v>
      </c>
      <c r="Y29" t="b">
        <f>OR(Q29=LIsts!$A$2,Q29=LIsts!$A$3)</f>
        <v>0</v>
      </c>
    </row>
    <row r="30" spans="1:25" x14ac:dyDescent="0.35">
      <c r="A30" s="156" t="s">
        <v>300</v>
      </c>
      <c r="B30" s="156" t="str">
        <f t="shared" si="0"/>
        <v>Selection//2.2.4</v>
      </c>
      <c r="C30" t="str">
        <v>2.2.4</v>
      </c>
      <c r="D30" t="str">
        <v>Methodology</v>
      </c>
      <c r="E30" t="str">
        <v>Cataloguing</v>
      </c>
      <c r="F30" t="str">
        <v>(2.2.4.) Cataloguing</v>
      </c>
      <c r="G30" t="str">
        <v>No records selected for permanent preservation are catalogued</v>
      </c>
      <c r="H30" t="str">
        <v>A small number of selected records are catalogued in a rudimentary manner</v>
      </c>
      <c r="I30" t="str">
        <v>Some selected records are catalogued using methods advised by TNA</v>
      </c>
      <c r="J30" t="str">
        <v>Most selected records are catalogued in accordance with TNA requirements</v>
      </c>
      <c r="K30" t="str">
        <v>All records selected for permanent preservation are fully catalogued in accordance with TNA requirements</v>
      </c>
      <c r="L30">
        <v>0</v>
      </c>
      <c r="M30" t="str">
        <v>N/A</v>
      </c>
      <c r="N30">
        <v>0</v>
      </c>
      <c r="O30">
        <v>0</v>
      </c>
      <c r="P30">
        <v>0</v>
      </c>
      <c r="Q30">
        <v>0</v>
      </c>
      <c r="R30">
        <v>0</v>
      </c>
      <c r="S30">
        <v>0</v>
      </c>
      <c r="T30">
        <v>0</v>
      </c>
      <c r="U30">
        <v>0</v>
      </c>
      <c r="V30">
        <v>0</v>
      </c>
      <c r="W30">
        <v>0</v>
      </c>
      <c r="X30">
        <v>0</v>
      </c>
      <c r="Y30" t="b">
        <f>OR(Q30=LIsts!$A$2,Q30=LIsts!$A$3)</f>
        <v>0</v>
      </c>
    </row>
    <row r="31" spans="1:25" x14ac:dyDescent="0.35">
      <c r="A31" s="156" t="s">
        <v>300</v>
      </c>
      <c r="B31" s="156" t="str">
        <f t="shared" si="0"/>
        <v>Selection//2.2.5</v>
      </c>
      <c r="C31" t="str">
        <v>2.2.5</v>
      </c>
      <c r="D31" t="str">
        <v>Methodology</v>
      </c>
      <c r="E31" t="str">
        <v>Assurance</v>
      </c>
      <c r="F31" t="str">
        <v>(2.2.5.) Assurance</v>
      </c>
      <c r="G31" t="str">
        <v>No Quality Assurance process of appraisal and selection is in place</v>
      </c>
      <c r="H31" t="str">
        <v>QA processes are documented, but not in regular and consistent use</v>
      </c>
      <c r="I31" t="str">
        <v>QA processes are documented and used sometimes</v>
      </c>
      <c r="J31" t="str">
        <v>QA processes are documented and used most of the time</v>
      </c>
      <c r="K31" t="str">
        <v>Full QA processes are documented, enacted and used continuously</v>
      </c>
      <c r="L31">
        <v>0</v>
      </c>
      <c r="M31" t="str">
        <v>N/A</v>
      </c>
      <c r="N31">
        <v>0</v>
      </c>
      <c r="O31">
        <v>0</v>
      </c>
      <c r="P31">
        <v>0</v>
      </c>
      <c r="Q31">
        <v>0</v>
      </c>
      <c r="R31">
        <v>0</v>
      </c>
      <c r="S31">
        <v>0</v>
      </c>
      <c r="T31">
        <v>0</v>
      </c>
      <c r="U31">
        <v>0</v>
      </c>
      <c r="V31">
        <v>0</v>
      </c>
      <c r="W31">
        <v>0</v>
      </c>
      <c r="X31">
        <v>0</v>
      </c>
      <c r="Y31" t="b">
        <f>OR(Q31=LIsts!$A$2,Q31=LIsts!$A$3)</f>
        <v>0</v>
      </c>
    </row>
    <row r="32" spans="1:25" x14ac:dyDescent="0.35">
      <c r="A32" s="156" t="s">
        <v>300</v>
      </c>
      <c r="B32" s="156" t="str">
        <f t="shared" si="0"/>
        <v>Selection//3.1.1</v>
      </c>
      <c r="C32" t="str">
        <v>3.1.1</v>
      </c>
      <c r="D32" t="str">
        <v>Engagement</v>
      </c>
      <c r="E32" t="str">
        <v>Context and value</v>
      </c>
      <c r="F32" t="str">
        <v>(3.1.1.) Context and value: internal</v>
      </c>
      <c r="G32" t="str">
        <v xml:space="preserve">Context and value of records is not understood because there is no engagement internally (for example with (a) other members of the KIM team, (b) departmental historians and legal experts, (c) IT, data and information assurance teams, and (d) subject matter experts) </v>
      </c>
      <c r="H32" t="str">
        <v>Context and value of records is only partially understood because there is only ad hoc engagement with these stakeholder groups</v>
      </c>
      <c r="I32" t="str">
        <v>Context and value of records is somewhat understood; engagement with these stakeholder groups needs to improve further</v>
      </c>
      <c r="J32" t="str">
        <v>Context and value of records is well understood because there is regular engagement with most of these stakeholder groups</v>
      </c>
      <c r="K32" t="str">
        <v>Context and value of records is fully understood because there is regular engagement with all these stakeholder groups</v>
      </c>
      <c r="L32">
        <v>0</v>
      </c>
      <c r="M32" t="str">
        <v>N/A</v>
      </c>
      <c r="N32">
        <v>0</v>
      </c>
      <c r="O32">
        <v>0</v>
      </c>
      <c r="P32">
        <v>0</v>
      </c>
      <c r="Q32">
        <v>0</v>
      </c>
      <c r="R32">
        <v>0</v>
      </c>
      <c r="S32">
        <v>0</v>
      </c>
      <c r="T32">
        <v>0</v>
      </c>
      <c r="U32">
        <v>0</v>
      </c>
      <c r="V32">
        <v>0</v>
      </c>
      <c r="W32">
        <v>0</v>
      </c>
      <c r="X32">
        <v>0</v>
      </c>
      <c r="Y32" t="b">
        <f>OR(Q32=LIsts!$A$2,Q32=LIsts!$A$3)</f>
        <v>0</v>
      </c>
    </row>
    <row r="33" spans="1:25" x14ac:dyDescent="0.35">
      <c r="A33" s="156" t="s">
        <v>300</v>
      </c>
      <c r="B33" s="156" t="str">
        <f t="shared" si="0"/>
        <v>Selection//3.1.2</v>
      </c>
      <c r="C33" t="str">
        <v>3.1.2</v>
      </c>
      <c r="D33" t="str">
        <v>Engagement</v>
      </c>
      <c r="E33" t="str">
        <v>Context and value</v>
      </c>
      <c r="F33" t="str">
        <v>(3.1.2.) Context and value: external</v>
      </c>
      <c r="G33" t="str">
        <v>Context and value of records is not understood because there is no engagement externally with other public records bodies and you do not know who your external stakeholders are</v>
      </c>
      <c r="H33" t="str">
        <v>Context and value of records is only partially understood because there is only ad hoc engagement with these external stakeholder groups</v>
      </c>
      <c r="I33" t="str">
        <v>Context and value of records is somewhat understood; engagement with these external stakeholder groups needs to improve further</v>
      </c>
      <c r="J33" t="str">
        <v>Context and value of records is well understood because there is regular engagement with most of these external stakeholder groups</v>
      </c>
      <c r="K33" t="str">
        <v>Context and value of records is fully understood because there is regular engagement with all these external stakeholder groups</v>
      </c>
      <c r="L33">
        <v>0</v>
      </c>
      <c r="M33" t="str">
        <v>N/A</v>
      </c>
      <c r="N33">
        <v>0</v>
      </c>
      <c r="O33">
        <v>0</v>
      </c>
      <c r="P33">
        <v>0</v>
      </c>
      <c r="Q33">
        <v>0</v>
      </c>
      <c r="R33">
        <v>0</v>
      </c>
      <c r="S33">
        <v>0</v>
      </c>
      <c r="T33">
        <v>0</v>
      </c>
      <c r="U33">
        <v>0</v>
      </c>
      <c r="V33">
        <v>0</v>
      </c>
      <c r="W33">
        <v>0</v>
      </c>
      <c r="X33">
        <v>0</v>
      </c>
      <c r="Y33" t="b">
        <f>OR(Q33=LIsts!$A$2,Q33=LIsts!$A$3)</f>
        <v>0</v>
      </c>
    </row>
    <row r="34" spans="1:25" x14ac:dyDescent="0.35">
      <c r="A34" s="156" t="s">
        <v>300</v>
      </c>
      <c r="B34" s="156" t="str">
        <f t="shared" si="0"/>
        <v>Selection//3.1.3</v>
      </c>
      <c r="C34" t="str">
        <v>3.1.3</v>
      </c>
      <c r="D34" t="str">
        <v>Engagement</v>
      </c>
      <c r="E34" t="str">
        <v>GKIM and TNA</v>
      </c>
      <c r="F34" t="str">
        <v>(3.1.3.) GKIM and TNA</v>
      </c>
      <c r="G34" t="str">
        <v>No engagement with stakeholders within the GKIM community (including The National Archives) on digital appraisal and selection to improve capability</v>
      </c>
      <c r="H34" t="str">
        <v>Initial engagement with GKIM stakeholders on digital appraisal and selection review</v>
      </c>
      <c r="I34" t="str">
        <v>Ongoing stakeholder engagement with GKIM stakeholders</v>
      </c>
      <c r="J34" t="str">
        <v>Strong GKIM stakeholder engagement with a culture of safe sharing on digital appraisal and selection capability.</v>
      </c>
      <c r="K34" t="str">
        <v>Proactive GKIM stakeholder engagement, resulting in continuously improving shared capability for appraisal and selection</v>
      </c>
      <c r="L34">
        <v>0</v>
      </c>
      <c r="M34" t="str">
        <v>N/A</v>
      </c>
      <c r="N34">
        <v>0</v>
      </c>
      <c r="O34">
        <v>0</v>
      </c>
      <c r="P34">
        <v>0</v>
      </c>
      <c r="Q34">
        <v>0</v>
      </c>
      <c r="R34">
        <v>0</v>
      </c>
      <c r="S34">
        <v>0</v>
      </c>
      <c r="T34">
        <v>0</v>
      </c>
      <c r="U34">
        <v>0</v>
      </c>
      <c r="V34">
        <v>0</v>
      </c>
      <c r="W34">
        <v>0</v>
      </c>
      <c r="X34">
        <v>0</v>
      </c>
      <c r="Y34" t="b">
        <f>OR(Q34=LIsts!$A$2,Q34=LIsts!$A$3)</f>
        <v>0</v>
      </c>
    </row>
    <row r="35" spans="1:25" x14ac:dyDescent="0.35">
      <c r="A35" s="156" t="s">
        <v>300</v>
      </c>
      <c r="B35" s="156" t="str">
        <f t="shared" si="0"/>
        <v>Selection//4.1.1</v>
      </c>
      <c r="C35" t="str">
        <v>4.1.1</v>
      </c>
      <c r="D35" t="str">
        <v>Transparency and Accountability</v>
      </c>
      <c r="E35" t="str">
        <v>Transparency and Accountability</v>
      </c>
      <c r="F35" t="str">
        <v>(4.1.1.) Transparency and Accountability</v>
      </c>
      <c r="G35" t="str">
        <v>No documentation of digital appraisal and selection activities</v>
      </c>
      <c r="H35" t="str">
        <v>Initial documentation of appraisal and selection activities has occurred, with some internal consultation</v>
      </c>
      <c r="I35" t="str">
        <v>Documentation of appraisal and selection activities is visible internally and easy to understand</v>
      </c>
      <c r="J35" t="str">
        <v>Documentation of appraisal and selection activities is easy to understand, consulted upon and published externally.</v>
      </c>
      <c r="K35" t="str">
        <v>There is full digital appraisal and selection documentation, published externally, with transparent reporting on activities and progress against goals</v>
      </c>
      <c r="L35">
        <v>0</v>
      </c>
      <c r="M35" t="str">
        <v>N/A</v>
      </c>
      <c r="N35">
        <v>0</v>
      </c>
      <c r="O35">
        <v>0</v>
      </c>
      <c r="P35">
        <v>0</v>
      </c>
      <c r="Q35">
        <v>0</v>
      </c>
      <c r="R35">
        <v>0</v>
      </c>
      <c r="S35">
        <v>0</v>
      </c>
      <c r="T35">
        <v>0</v>
      </c>
      <c r="U35">
        <v>0</v>
      </c>
      <c r="V35">
        <v>0</v>
      </c>
      <c r="W35">
        <v>0</v>
      </c>
      <c r="X35">
        <v>0</v>
      </c>
      <c r="Y35" t="b">
        <f>OR(Q35=LIsts!$A$2,Q35=LIsts!$A$3)</f>
        <v>0</v>
      </c>
    </row>
    <row r="36" spans="1:25" x14ac:dyDescent="0.35">
      <c r="A36" s="156" t="s">
        <v>300</v>
      </c>
      <c r="B36" s="156" t="str">
        <f t="shared" si="0"/>
        <v>Selection//</v>
      </c>
      <c r="Y36" t="b">
        <f>OR(Q36=LIsts!$A$2,Q36=LIsts!$A$3)</f>
        <v>0</v>
      </c>
    </row>
    <row r="37" spans="1:25" x14ac:dyDescent="0.35">
      <c r="A37" s="156" t="s">
        <v>300</v>
      </c>
      <c r="B37" s="156" t="str">
        <f t="shared" si="0"/>
        <v>Selection//</v>
      </c>
      <c r="Y37" t="b">
        <f>OR(Q37=LIsts!$A$2,Q37=LIsts!$A$3)</f>
        <v>0</v>
      </c>
    </row>
    <row r="38" spans="1:25" x14ac:dyDescent="0.35">
      <c r="A38" s="156" t="s">
        <v>300</v>
      </c>
      <c r="B38" s="156" t="str">
        <f t="shared" si="0"/>
        <v>Selection//</v>
      </c>
      <c r="Y38" t="b">
        <f>OR(Q38=LIsts!$A$2,Q38=LIsts!$A$3)</f>
        <v>0</v>
      </c>
    </row>
    <row r="39" spans="1:25" x14ac:dyDescent="0.35">
      <c r="A39" s="156" t="s">
        <v>515</v>
      </c>
      <c r="B39" s="156" t="str">
        <f t="shared" si="0"/>
        <v>Sensitivity//1.1.1</v>
      </c>
      <c r="C39" t="str" cm="1">
        <f t="array" ref="C39:P69">'4. Sensitivity'!A3:N33</f>
        <v>1.1.1</v>
      </c>
      <c r="D39" t="str">
        <v>Governance and Capabilities</v>
      </c>
      <c r="E39" t="str">
        <v>Governance</v>
      </c>
      <c r="F39" t="str">
        <v>(1.1.1.) Governance: oversight, policies and methodologies in place and in use</v>
      </c>
      <c r="G39" t="str">
        <v>No formal oversight, governance, or processes for digital Sensitivity review, and no senior leadership recognition of the challenge</v>
      </c>
      <c r="H39" t="str">
        <v xml:space="preserve">Recognition of the challenge but no senior support yet, no plans, policies or methodologies in place and no plan of action to gain understanding shared with the TNA  </v>
      </c>
      <c r="I39" t="str">
        <v>Some policies, plans or methodologies are developed but not yet implemented, and senior engagement is limited</v>
      </c>
      <c r="J39" t="str">
        <v>Policies, plans and methodologies are in use to conduct digital sensitivity review, but difficulties experienced in implementation. Senior engagement is improving</v>
      </c>
      <c r="K39" t="str">
        <v>Mature governance in place, which is continually reviewed, improved upon and applied consistently over a number of years. Senior leaders are engaged continuously</v>
      </c>
      <c r="L39">
        <v>0</v>
      </c>
      <c r="M39" t="str">
        <v>N/A</v>
      </c>
      <c r="N39">
        <v>0</v>
      </c>
      <c r="O39">
        <v>0</v>
      </c>
      <c r="P39">
        <v>0</v>
      </c>
      <c r="Q39" cm="1">
        <f t="array" ref="Q39:R69">'4. Sensitivity'!AD3:AE33</f>
        <v>0</v>
      </c>
      <c r="R39">
        <v>0</v>
      </c>
      <c r="X39" cm="1">
        <f t="array" ref="X39:X69">'4. Sensitivity'!AF3:AF33</f>
        <v>0</v>
      </c>
      <c r="Y39" t="b">
        <f>OR(Q39=LIsts!$A$2,Q39=LIsts!$A$3)</f>
        <v>0</v>
      </c>
    </row>
    <row r="40" spans="1:25" x14ac:dyDescent="0.35">
      <c r="A40" s="156" t="s">
        <v>515</v>
      </c>
      <c r="B40" s="156" t="str">
        <f t="shared" si="0"/>
        <v>Sensitivity//1.1.2</v>
      </c>
      <c r="C40" t="str">
        <v>1.1.2</v>
      </c>
      <c r="D40" t="str">
        <v>Governance and Capabilities</v>
      </c>
      <c r="E40" t="str">
        <v>Governance</v>
      </c>
      <c r="F40" t="str">
        <v>(1.1.2.) Governance: roles and responsibilities</v>
      </c>
      <c r="G40" t="str">
        <v>Responsibility for digital sensitivity review is unclear and activities are ad hoc or not happening</v>
      </c>
      <c r="H40" t="str">
        <v>Some role holders exist and limited sensitivity review activities are happening</v>
      </c>
      <c r="I40" t="str">
        <v>Records team and other role holders are established and sensitivity review activities are underway</v>
      </c>
      <c r="J40" t="str">
        <v>Records team and other role holders are in place and responsibilities are defined. Sensitivity review activities are established and being carried out</v>
      </c>
      <c r="K40" t="str">
        <v>Responsibilities clear, all roles are established and sensitivity review activities are carried out routinely and regularly</v>
      </c>
      <c r="L40">
        <v>0</v>
      </c>
      <c r="M40" t="str">
        <v>N/A</v>
      </c>
      <c r="N40">
        <v>0</v>
      </c>
      <c r="O40">
        <v>0</v>
      </c>
      <c r="P40">
        <v>0</v>
      </c>
      <c r="Q40">
        <v>0</v>
      </c>
      <c r="R40">
        <v>0</v>
      </c>
      <c r="X40">
        <v>0</v>
      </c>
      <c r="Y40" t="b">
        <f>OR(Q40=LIsts!$A$2,Q40=LIsts!$A$3)</f>
        <v>0</v>
      </c>
    </row>
    <row r="41" spans="1:25" x14ac:dyDescent="0.35">
      <c r="A41" s="156" t="s">
        <v>515</v>
      </c>
      <c r="B41" s="156" t="str">
        <f t="shared" si="0"/>
        <v>Sensitivity//1.1.3</v>
      </c>
      <c r="C41" t="str">
        <v>1.1.3</v>
      </c>
      <c r="D41" t="str">
        <v>Governance and Capabilities</v>
      </c>
      <c r="E41" t="str">
        <v>Governance</v>
      </c>
      <c r="F41" t="str">
        <v>(1.1.3.) Governance: risk</v>
      </c>
      <c r="G41" t="str">
        <v>No recognition of risks and harm associated with not carrying out sensitivity reviews, nor the impacts on information rights requirements</v>
      </c>
      <c r="H41" t="str">
        <v>Sensitivity review risks are recorded, but at a low level in the organisation</v>
      </c>
      <c r="I41" t="str">
        <v>Sensitivity review risks are recorded and escalated to a level capable of making budget decisions, but no mitigations are agreed or continuously under review</v>
      </c>
      <c r="J41" t="str">
        <v>Sensitivity review risks are understood and mitigated to a degree at a level capable of making budget decisions, and are kept up to date</v>
      </c>
      <c r="K41" t="str">
        <v>Sensitivity review risks are fully recognised, at a level that can make decisions on budget, and fully mitigated. Policies and procedures are kept up to date</v>
      </c>
      <c r="L41">
        <v>0</v>
      </c>
      <c r="M41" t="str">
        <v>N/A</v>
      </c>
      <c r="N41">
        <v>0</v>
      </c>
      <c r="O41">
        <v>0</v>
      </c>
      <c r="P41">
        <v>0</v>
      </c>
      <c r="Q41">
        <v>0</v>
      </c>
      <c r="R41">
        <v>0</v>
      </c>
      <c r="X41">
        <v>0</v>
      </c>
      <c r="Y41" t="b">
        <f>OR(Q41=LIsts!$A$2,Q41=LIsts!$A$3)</f>
        <v>0</v>
      </c>
    </row>
    <row r="42" spans="1:25" x14ac:dyDescent="0.35">
      <c r="A42" s="156" t="s">
        <v>515</v>
      </c>
      <c r="B42" s="156" t="str">
        <f t="shared" si="0"/>
        <v>Sensitivity//1.1.4</v>
      </c>
      <c r="C42" t="str">
        <v>1.1.4</v>
      </c>
      <c r="D42" t="str">
        <v>Governance and Capabilities</v>
      </c>
      <c r="E42" t="str">
        <v>Governance</v>
      </c>
      <c r="F42" t="str">
        <v>(1.1.4.) Governance: risk appetite for published material</v>
      </c>
      <c r="G42" t="str">
        <v xml:space="preserve">The risk appetite for published material is not understood </v>
      </c>
      <c r="H42" t="str">
        <v>The risk appetite for published material is only partially understood or assumed</v>
      </c>
      <c r="I42" t="str">
        <v>The risk appetite for published material is recognised</v>
      </c>
      <c r="J42" t="str">
        <v>The risk appetite for published material is understood and agreed</v>
      </c>
      <c r="K42" t="str">
        <v>The risk appetite for published material is fully understood and agreed, and continuously reviewed</v>
      </c>
      <c r="L42">
        <v>0</v>
      </c>
      <c r="M42" t="str">
        <v>N/A</v>
      </c>
      <c r="N42">
        <v>0</v>
      </c>
      <c r="O42">
        <v>0</v>
      </c>
      <c r="P42">
        <v>0</v>
      </c>
      <c r="Q42">
        <v>0</v>
      </c>
      <c r="R42">
        <v>0</v>
      </c>
      <c r="X42">
        <v>0</v>
      </c>
      <c r="Y42" t="b">
        <f>OR(Q42=LIsts!$A$2,Q42=LIsts!$A$3)</f>
        <v>0</v>
      </c>
    </row>
    <row r="43" spans="1:25" x14ac:dyDescent="0.35">
      <c r="A43" s="156" t="s">
        <v>515</v>
      </c>
      <c r="B43" s="156" t="str">
        <f t="shared" si="0"/>
        <v>Sensitivity//1.2.1</v>
      </c>
      <c r="C43" t="str">
        <v>1.2.1</v>
      </c>
      <c r="D43" t="str">
        <v>Governance and Capabilities</v>
      </c>
      <c r="E43" t="str">
        <v>Skills</v>
      </c>
      <c r="F43" t="str">
        <v>(1.2.1.) Skills: to carry out sensitivity reviews</v>
      </c>
      <c r="G43" t="str">
        <v>Lack of ability to carry out sensitivity reviews and redaction in digital records</v>
      </c>
      <c r="H43" t="str">
        <v>Building and defining the skills required for digital record sensitivity review</v>
      </c>
      <c r="I43" t="str">
        <v>Developing skills for digital record sensitivity reviews</v>
      </c>
      <c r="J43" t="str">
        <v>Skilled resources for digital record sensitivity reviews in place and under continuous improvement</v>
      </c>
      <c r="K43" t="str">
        <v>Expert skills for digital record sensitivity reviews are established. Good understanding of the content and types of sensitivities of Departmental records to be transferred to TNA</v>
      </c>
      <c r="L43">
        <v>0</v>
      </c>
      <c r="M43" t="str">
        <v>N/A</v>
      </c>
      <c r="N43">
        <v>0</v>
      </c>
      <c r="O43">
        <v>0</v>
      </c>
      <c r="P43">
        <v>0</v>
      </c>
      <c r="Q43">
        <v>0</v>
      </c>
      <c r="R43">
        <v>0</v>
      </c>
      <c r="X43">
        <v>0</v>
      </c>
      <c r="Y43" t="b">
        <f>OR(Q43=LIsts!$A$2,Q43=LIsts!$A$3)</f>
        <v>0</v>
      </c>
    </row>
    <row r="44" spans="1:25" x14ac:dyDescent="0.35">
      <c r="A44" s="156" t="s">
        <v>515</v>
      </c>
      <c r="B44" s="156" t="str">
        <f t="shared" si="0"/>
        <v>Sensitivity//1.2.2</v>
      </c>
      <c r="C44" t="str">
        <v>1.2.2</v>
      </c>
      <c r="D44" t="str">
        <v>Governance and Capabilities</v>
      </c>
      <c r="E44" t="str">
        <v>Skills</v>
      </c>
      <c r="F44" t="str">
        <v>(1.2.2.) Skills: understanding of legislation</v>
      </c>
      <c r="G44" t="str">
        <v>No understanding of Freedom of Information (FOIA) exemptions or Environmental Information Regulations (EIR) exceptions, nor section 3(4) of the Public Records Act</v>
      </c>
      <c r="H44" t="str">
        <v>Some awareness of FOIA and EIR exemptions and section 3(4) of the PRA</v>
      </c>
      <c r="I44" t="str">
        <v>Improving understanding of FOIA and EIR exemptions and section 3(4) of the PRA and how they apply to Departmental records</v>
      </c>
      <c r="J44" t="str">
        <v>Good knowledge of FOIA and EIR exemptions and section 3(4) of the PRA</v>
      </c>
      <c r="K44" t="str">
        <v>Expert knowledge of FOIA and EIR exemptions and section 3(4) of the PRA and how they apply to Departmental records</v>
      </c>
      <c r="L44">
        <v>0</v>
      </c>
      <c r="M44" t="str">
        <v>N/A</v>
      </c>
      <c r="N44">
        <v>0</v>
      </c>
      <c r="O44">
        <v>0</v>
      </c>
      <c r="P44">
        <v>0</v>
      </c>
      <c r="Q44">
        <v>0</v>
      </c>
      <c r="R44">
        <v>0</v>
      </c>
      <c r="X44">
        <v>0</v>
      </c>
      <c r="Y44" t="b">
        <f>OR(Q44=LIsts!$A$2,Q44=LIsts!$A$3)</f>
        <v>0</v>
      </c>
    </row>
    <row r="45" spans="1:25" x14ac:dyDescent="0.35">
      <c r="A45" s="156" t="s">
        <v>515</v>
      </c>
      <c r="B45" s="156" t="str">
        <f t="shared" si="0"/>
        <v>Sensitivity//1.2.3</v>
      </c>
      <c r="C45" t="str">
        <v>1.2.3</v>
      </c>
      <c r="D45" t="str">
        <v>Governance and Capabilities</v>
      </c>
      <c r="E45" t="str">
        <v>Skills</v>
      </c>
      <c r="F45" t="str">
        <v>(1.2.3.) Skills: knowledge transfer</v>
      </c>
      <c r="G45" t="str">
        <v>No knowledge transfer within the records review team, nor subject matter expertise (applicable to sensitivities within Departmental records and the information rights landscape)</v>
      </c>
      <c r="H45" t="str">
        <v>Knowledge transfer in the records team is ad hoc and subject matter expertise is not embedded</v>
      </c>
      <c r="I45" t="str">
        <v>Knowledge transfer in the records team happens, although not systematically. Subject matter expertise is maintained to a degree. Processes are in place but not always followed</v>
      </c>
      <c r="J45" t="str">
        <v>Knowledge transfer in the records team is systematic and a process is in place to maintain subject matter expertise to achieve consistency</v>
      </c>
      <c r="K45" t="str">
        <v>Proactive and regular knowledge transfer. Subject matter expertise, knowledge and access is up to date, and reflective of Departmental functions for sensitivity review consistency</v>
      </c>
      <c r="L45">
        <v>0</v>
      </c>
      <c r="M45" t="str">
        <v>N/A</v>
      </c>
      <c r="N45">
        <v>0</v>
      </c>
      <c r="O45">
        <v>0</v>
      </c>
      <c r="P45">
        <v>0</v>
      </c>
      <c r="Q45">
        <v>0</v>
      </c>
      <c r="R45">
        <v>0</v>
      </c>
      <c r="X45">
        <v>0</v>
      </c>
      <c r="Y45" t="b">
        <f>OR(Q45=LIsts!$A$2,Q45=LIsts!$A$3)</f>
        <v>0</v>
      </c>
    </row>
    <row r="46" spans="1:25" x14ac:dyDescent="0.35">
      <c r="A46" s="156" t="s">
        <v>515</v>
      </c>
      <c r="B46" s="156" t="str">
        <f t="shared" si="0"/>
        <v>Sensitivity//1.3.1</v>
      </c>
      <c r="C46" t="str">
        <v>1.3.1</v>
      </c>
      <c r="D46" t="str">
        <v>Governance and Capabilities</v>
      </c>
      <c r="E46" t="str">
        <v>Technical capabilities</v>
      </c>
      <c r="F46" t="str">
        <v>(1.3.1.) Technical capabilities: access to records</v>
      </c>
      <c r="G46" t="str">
        <v>Sensitivity review work is hampered by an inability to access sensitive records content and understand their context</v>
      </c>
      <c r="H46" t="str">
        <v>Access to a few sensitive records is gained, although there are significant technical constraints to access content and understand context</v>
      </c>
      <c r="I46" t="str">
        <v>Access to some sensitive records is gained, with some technical support and records team techniques enabling access and an understanding of context</v>
      </c>
      <c r="J46" t="str">
        <v xml:space="preserve">Most sensitive record content and context can be accessed, with readily available technical support and proven records team techniques. </v>
      </c>
      <c r="K46" t="str">
        <v>All sensitive record content and context can be accessed by the review team, as permissions and password issues have been overcome</v>
      </c>
      <c r="L46">
        <v>0</v>
      </c>
      <c r="M46" t="str">
        <v>N/A</v>
      </c>
      <c r="N46">
        <v>0</v>
      </c>
      <c r="O46">
        <v>0</v>
      </c>
      <c r="P46">
        <v>0</v>
      </c>
      <c r="Q46">
        <v>0</v>
      </c>
      <c r="R46">
        <v>0</v>
      </c>
      <c r="X46">
        <v>0</v>
      </c>
      <c r="Y46" t="b">
        <f>OR(Q46=LIsts!$A$2,Q46=LIsts!$A$3)</f>
        <v>0</v>
      </c>
    </row>
    <row r="47" spans="1:25" x14ac:dyDescent="0.35">
      <c r="A47" s="156" t="s">
        <v>515</v>
      </c>
      <c r="B47" s="156" t="str">
        <f t="shared" si="0"/>
        <v>Sensitivity//1.3.2</v>
      </c>
      <c r="C47" t="str">
        <v>1.3.2</v>
      </c>
      <c r="D47" t="str">
        <v>Governance and Capabilities</v>
      </c>
      <c r="E47" t="str">
        <v>Technical capabilities</v>
      </c>
      <c r="F47" t="str">
        <v>(1.3.2.) Technical capabilities: redaction tools</v>
      </c>
      <c r="G47" t="str">
        <v>No redaction tools are available to use</v>
      </c>
      <c r="H47" t="str">
        <v>Simple manual redaction tools (such as Adobe) are accessible and in use</v>
      </c>
      <c r="I47" t="str">
        <v>Semi-automated redaction tooling is used and there are ad hoc processes to keep these tools up to date</v>
      </c>
      <c r="J47" t="str">
        <v>Redaction tooling is in place which means that over half of redaction processes are automated</v>
      </c>
      <c r="K47" t="str">
        <v>Routine 'smart' redaction tooling is in place, which removes most manual intervention. Processes are in place to continuously update and improve</v>
      </c>
      <c r="L47">
        <v>0</v>
      </c>
      <c r="M47" t="str">
        <v>N/A</v>
      </c>
      <c r="N47">
        <v>0</v>
      </c>
      <c r="O47">
        <v>0</v>
      </c>
      <c r="P47">
        <v>0</v>
      </c>
      <c r="Q47">
        <v>0</v>
      </c>
      <c r="R47">
        <v>0</v>
      </c>
      <c r="X47">
        <v>0</v>
      </c>
      <c r="Y47" t="b">
        <f>OR(Q47=LIsts!$A$2,Q47=LIsts!$A$3)</f>
        <v>0</v>
      </c>
    </row>
    <row r="48" spans="1:25" x14ac:dyDescent="0.35">
      <c r="A48" s="156" t="s">
        <v>515</v>
      </c>
      <c r="B48" s="156" t="str">
        <f t="shared" si="0"/>
        <v>Sensitivity//1.3.3</v>
      </c>
      <c r="C48" t="str">
        <v>1.3.3</v>
      </c>
      <c r="D48" t="str">
        <v>Governance and Capabilities</v>
      </c>
      <c r="E48" t="str">
        <v>Technical capabilities</v>
      </c>
      <c r="F48" t="str">
        <v>(1.3.3.) Technical capabilities: automation and workflows</v>
      </c>
      <c r="G48" t="str">
        <v>No automated tools are available to flag potential sensitivities in content</v>
      </c>
      <c r="H48" t="str">
        <v>Some automation or workflow management tools in use</v>
      </c>
      <c r="I48" t="str">
        <v>Moderate use of tools or automated processes</v>
      </c>
      <c r="J48" t="str">
        <v>Tools used within workflow and some flow of data between tools</v>
      </c>
      <c r="K48" t="str">
        <v>Fully integrated workflows to flag sensitive content, combining automation and user interfaces</v>
      </c>
      <c r="L48">
        <v>0</v>
      </c>
      <c r="M48" t="str">
        <v>N/A</v>
      </c>
      <c r="N48">
        <v>0</v>
      </c>
      <c r="O48">
        <v>0</v>
      </c>
      <c r="P48">
        <v>0</v>
      </c>
      <c r="Q48">
        <v>0</v>
      </c>
      <c r="R48">
        <v>0</v>
      </c>
      <c r="X48">
        <v>0</v>
      </c>
      <c r="Y48" t="b">
        <f>OR(Q48=LIsts!$A$2,Q48=LIsts!$A$3)</f>
        <v>0</v>
      </c>
    </row>
    <row r="49" spans="1:25" x14ac:dyDescent="0.35">
      <c r="A49" s="156" t="s">
        <v>515</v>
      </c>
      <c r="B49" s="156" t="str">
        <f t="shared" si="0"/>
        <v>Sensitivity//1.3.4</v>
      </c>
      <c r="C49" t="str">
        <v>1.3.4</v>
      </c>
      <c r="D49" t="str">
        <v>Governance and Capabilities</v>
      </c>
      <c r="E49" t="str">
        <v>Technical capabilities</v>
      </c>
      <c r="F49" t="str">
        <v>(1.3.4.) Technical capabilities: data analysis</v>
      </c>
      <c r="G49" t="str">
        <v>No capability to perform data analysis of records</v>
      </c>
      <c r="H49" t="str">
        <v>Some capability to perform analysis of document metadata</v>
      </c>
      <c r="I49" t="str">
        <v>Some capability to perform analysis of record content and metadata to enhance knowledge of a collection</v>
      </c>
      <c r="J49" t="str">
        <v>Systematic analysis of content and metadata for insight to enhance knowledge and aid decision making</v>
      </c>
      <c r="K49" t="str">
        <v>Analysis of content and metadata integrated into record management workflows. Processes are in place to continuously update and improve</v>
      </c>
      <c r="L49">
        <v>0</v>
      </c>
      <c r="M49" t="str">
        <v>N/A</v>
      </c>
      <c r="N49">
        <v>0</v>
      </c>
      <c r="O49">
        <v>0</v>
      </c>
      <c r="P49">
        <v>0</v>
      </c>
      <c r="Q49">
        <v>0</v>
      </c>
      <c r="R49">
        <v>0</v>
      </c>
      <c r="X49">
        <v>0</v>
      </c>
      <c r="Y49" t="b">
        <f>OR(Q49=LIsts!$A$2,Q49=LIsts!$A$3)</f>
        <v>0</v>
      </c>
    </row>
    <row r="50" spans="1:25" x14ac:dyDescent="0.35">
      <c r="A50" s="156" t="s">
        <v>515</v>
      </c>
      <c r="B50" s="156" t="str">
        <f t="shared" si="0"/>
        <v>Sensitivity//1.3.5</v>
      </c>
      <c r="C50" t="str">
        <v>1.3.5</v>
      </c>
      <c r="D50" t="str">
        <v>Governance and Capabilities</v>
      </c>
      <c r="E50" t="str">
        <v>Technical capabilities</v>
      </c>
      <c r="F50" t="str">
        <v>(1.3.5.) Technical capabilities: understanding of Artificial Intelligence (AI)</v>
      </c>
      <c r="G50" t="str">
        <v>No understanding of AI or its potential in records management. No senior management buy in</v>
      </c>
      <c r="H50" t="str">
        <v>Some understanding of potential of AI, but not underlying concepts, in terms of capability and impacts on records management</v>
      </c>
      <c r="I50" t="str">
        <v>Good understanding of potential of AI, and some of the underlying concepts</v>
      </c>
      <c r="J50" t="str">
        <v>Good understanding of different types of AI and how they can be applied to particular tasks to support records management</v>
      </c>
      <c r="K50" t="str">
        <v>Strong enough understanding of AI to architect or design records management workflow incorporating AI appropriately. Knowledge is up to date and regularly reviewed</v>
      </c>
      <c r="L50">
        <v>0</v>
      </c>
      <c r="M50" t="str">
        <v>N/A</v>
      </c>
      <c r="N50">
        <v>0</v>
      </c>
      <c r="O50">
        <v>0</v>
      </c>
      <c r="P50">
        <v>0</v>
      </c>
      <c r="Q50">
        <v>0</v>
      </c>
      <c r="R50">
        <v>0</v>
      </c>
      <c r="X50">
        <v>0</v>
      </c>
      <c r="Y50" t="b">
        <f>OR(Q50=LIsts!$A$2,Q50=LIsts!$A$3)</f>
        <v>0</v>
      </c>
    </row>
    <row r="51" spans="1:25" x14ac:dyDescent="0.35">
      <c r="A51" s="156" t="s">
        <v>515</v>
      </c>
      <c r="B51" s="156" t="str">
        <f t="shared" si="0"/>
        <v>Sensitivity//1.3.6</v>
      </c>
      <c r="C51" t="str">
        <v>1.3.6</v>
      </c>
      <c r="D51" t="str">
        <v>Governance and Capabilities</v>
      </c>
      <c r="E51" t="str">
        <v>Technical capabilities</v>
      </c>
      <c r="F51" t="str">
        <v>(1.3.6.) Technical capabilities: use of AI</v>
      </c>
      <c r="G51" t="str">
        <v>No use of AI or other data driven approaches to flag multiple sensitivities in records for review</v>
      </c>
      <c r="H51" t="str">
        <v>Plans are in place to pilot AI to flag multiple sensitivities in records</v>
      </c>
      <c r="I51" t="str">
        <v>Pilots have been conducted to use AI to flag multiple sensitivities in records</v>
      </c>
      <c r="J51" t="str">
        <v>AI is being used effectively to flag multiple sensitivities in records with appropriate human-in-the-loop controls and processes</v>
      </c>
      <c r="K51" t="str">
        <v>Mature experience of using effective AI and other data driven approaches to flag multiple sensitivities in records, with appropriate human-in-the-loop controls over a number of years of transfers</v>
      </c>
      <c r="L51">
        <v>0</v>
      </c>
      <c r="M51" t="str">
        <v>N/A</v>
      </c>
      <c r="N51">
        <v>0</v>
      </c>
      <c r="O51">
        <v>0</v>
      </c>
      <c r="P51">
        <v>0</v>
      </c>
      <c r="Q51">
        <v>0</v>
      </c>
      <c r="R51">
        <v>0</v>
      </c>
      <c r="X51">
        <v>0</v>
      </c>
      <c r="Y51" t="b">
        <f>OR(Q51=LIsts!$A$2,Q51=LIsts!$A$3)</f>
        <v>0</v>
      </c>
    </row>
    <row r="52" spans="1:25" x14ac:dyDescent="0.35">
      <c r="A52" s="156" t="s">
        <v>515</v>
      </c>
      <c r="B52" s="156" t="str">
        <f t="shared" si="0"/>
        <v>Sensitivity//1.4.1</v>
      </c>
      <c r="C52" t="str">
        <v>1.4.1</v>
      </c>
      <c r="D52" t="str">
        <v>Governance and Capabilities</v>
      </c>
      <c r="E52" t="str">
        <v>Capacity</v>
      </c>
      <c r="F52" t="str">
        <v>(1.4.1.) Capacity: budget</v>
      </c>
      <c r="G52" t="str">
        <v>No dedicated budget and no engagement with senior management on budget requirements</v>
      </c>
      <c r="H52" t="str">
        <v>Building business case and plan for budget and resources</v>
      </c>
      <c r="I52" t="str">
        <v>Budget is allocated and planning in place for sensitivity review resources</v>
      </c>
      <c r="J52" t="str">
        <v>Resources are allocated. There is investment in sensitivity review infrastructure and an acknowledgement of the need for continuous improvement</v>
      </c>
      <c r="K52" t="str">
        <v>Strategic budgeting and resourcing for sensitivity review is secure and ongoing</v>
      </c>
      <c r="L52">
        <v>0</v>
      </c>
      <c r="M52" t="str">
        <v>N/A</v>
      </c>
      <c r="N52">
        <v>0</v>
      </c>
      <c r="O52">
        <v>0</v>
      </c>
      <c r="P52">
        <v>0</v>
      </c>
      <c r="Q52">
        <v>0</v>
      </c>
      <c r="R52">
        <v>0</v>
      </c>
      <c r="X52">
        <v>0</v>
      </c>
      <c r="Y52" t="b">
        <f>OR(Q52=LIsts!$A$2,Q52=LIsts!$A$3)</f>
        <v>0</v>
      </c>
    </row>
    <row r="53" spans="1:25" x14ac:dyDescent="0.35">
      <c r="A53" s="156" t="s">
        <v>515</v>
      </c>
      <c r="B53" s="156" t="str">
        <f t="shared" si="0"/>
        <v>Sensitivity//1.4.2</v>
      </c>
      <c r="C53" t="str">
        <v>1.4.2</v>
      </c>
      <c r="D53" t="str">
        <v>Governance and Capabilities</v>
      </c>
      <c r="E53" t="str">
        <v>Capacity</v>
      </c>
      <c r="F53" t="str">
        <v>(1.4.2.) Capacity: senior management engagement on budget and resource needs</v>
      </c>
      <c r="G53" t="str">
        <v>No communication with senior management about the unique requirements and strategic planning needed for digital record sensitivity review. No understanding of statutory responsibilities</v>
      </c>
      <c r="H53" t="str">
        <v>Communication with senior management has begun, although there is little appreciation of the strategic requirements for digital sensitivity review. Risk to information rights and Public Records Act compliance is not appreciated</v>
      </c>
      <c r="I53" t="str">
        <v>Senior management are aware of the strategic requirements for digital sensitivity review</v>
      </c>
      <c r="J53" t="str">
        <v>Senior management understand and endorse strategic requirements for digital sensitivity review, although funding constraints limit full support</v>
      </c>
      <c r="K53" t="str">
        <v>Senior managers fully approve and support the requirements of a funded digital sensitivity review programme, with continuous review in place</v>
      </c>
      <c r="L53">
        <v>0</v>
      </c>
      <c r="M53" t="str">
        <v>N/A</v>
      </c>
      <c r="N53">
        <v>0</v>
      </c>
      <c r="O53">
        <v>0</v>
      </c>
      <c r="P53">
        <v>0</v>
      </c>
      <c r="Q53">
        <v>0</v>
      </c>
      <c r="R53">
        <v>0</v>
      </c>
      <c r="X53">
        <v>0</v>
      </c>
      <c r="Y53" t="b">
        <f>OR(Q53=LIsts!$A$2,Q53=LIsts!$A$3)</f>
        <v>0</v>
      </c>
    </row>
    <row r="54" spans="1:25" x14ac:dyDescent="0.35">
      <c r="A54" s="156" t="s">
        <v>515</v>
      </c>
      <c r="B54" s="156" t="str">
        <f t="shared" si="0"/>
        <v>Sensitivity//1.4.3</v>
      </c>
      <c r="C54" t="str">
        <v>1.4.3</v>
      </c>
      <c r="D54" t="str">
        <v>Governance and Capabilities</v>
      </c>
      <c r="E54" t="str">
        <v>Capacity</v>
      </c>
      <c r="F54" t="str">
        <v>(1.4.3.) Capacity: level of activity</v>
      </c>
      <c r="G54" t="str">
        <v>No resource exists to carry out any digital sensitivity review work</v>
      </c>
      <c r="H54" t="str">
        <v>Very limited resource is available to carry out digital sensitivity review work</v>
      </c>
      <c r="I54" t="str">
        <v xml:space="preserve">Some dedicated resource is allocated to digital sensitivity review, but it falls short of enabling the organisation to run to schedule and achieve  statutory compliance </v>
      </c>
      <c r="J54" t="str">
        <v>Digital sensitivity review work is well resourced and is on schedule or only a year or two behind schedule</v>
      </c>
      <c r="K54" t="str">
        <v>Sensitivity review work is fully resourced and running to schedule or ahead of schedule</v>
      </c>
      <c r="L54">
        <v>0</v>
      </c>
      <c r="M54" t="str">
        <v>N/A</v>
      </c>
      <c r="N54">
        <v>0</v>
      </c>
      <c r="O54">
        <v>0</v>
      </c>
      <c r="P54">
        <v>0</v>
      </c>
      <c r="Q54">
        <v>0</v>
      </c>
      <c r="R54">
        <v>0</v>
      </c>
      <c r="X54">
        <v>0</v>
      </c>
      <c r="Y54" t="b">
        <f>OR(Q54=LIsts!$A$2,Q54=LIsts!$A$3)</f>
        <v>0</v>
      </c>
    </row>
    <row r="55" spans="1:25" x14ac:dyDescent="0.35">
      <c r="A55" s="156" t="s">
        <v>515</v>
      </c>
      <c r="B55" s="156" t="str">
        <f t="shared" si="0"/>
        <v>Sensitivity//1.4.4</v>
      </c>
      <c r="C55" t="str">
        <v>1.4.4</v>
      </c>
      <c r="D55" t="str">
        <v>Governance and Capabilities</v>
      </c>
      <c r="E55" t="str">
        <v>Capacity</v>
      </c>
      <c r="F55" t="str">
        <v>(1.4.4.) Capacity: problem solving</v>
      </c>
      <c r="G55" t="str">
        <v>Where insufficient resourcing and funding cannot be obtained, there has been no problem solving or planning for the best sensitivity review delivery in the circumstances. No engagement with TNA to assist with problem solving</v>
      </c>
      <c r="H55" t="str">
        <v>Where funding or resource has been requested but is not available, limited risk assessment and problem solving has taken place, with no sensitivity review options to consider</v>
      </c>
      <c r="I55" t="str">
        <v>Where funding or resource has been requested but is not available, some risk assessment and problem solving has taken place, resulting in sensitivity review solutions to be considered</v>
      </c>
      <c r="J55" t="str">
        <v>Where funding or resource has been requested but is not available, risk assessment and problem solving has resulted in a less than good digital sensitivity review solution</v>
      </c>
      <c r="K55" t="str">
        <v xml:space="preserve">Where funding or resource has been requested but is not available, full risk assessment and problem solving activity is complete and the best possible digital sensitivity review solution enacted </v>
      </c>
      <c r="L55">
        <v>0</v>
      </c>
      <c r="M55" t="str">
        <v>N/A</v>
      </c>
      <c r="N55">
        <v>0</v>
      </c>
      <c r="O55">
        <v>0</v>
      </c>
      <c r="P55">
        <v>0</v>
      </c>
      <c r="Q55">
        <v>0</v>
      </c>
      <c r="R55">
        <v>0</v>
      </c>
      <c r="X55">
        <v>0</v>
      </c>
      <c r="Y55" t="b">
        <f>OR(Q55=LIsts!$A$2,Q55=LIsts!$A$3)</f>
        <v>0</v>
      </c>
    </row>
    <row r="56" spans="1:25" x14ac:dyDescent="0.35">
      <c r="A56" s="156" t="s">
        <v>515</v>
      </c>
      <c r="B56" s="156" t="str">
        <f t="shared" si="0"/>
        <v>Sensitivity//2.1.1</v>
      </c>
      <c r="C56" t="str">
        <v>2.1.1</v>
      </c>
      <c r="D56" t="str">
        <v>Methodology</v>
      </c>
      <c r="E56" t="str">
        <v>Methodology</v>
      </c>
      <c r="F56" t="str">
        <v>(2.1.1.) Methodology</v>
      </c>
      <c r="G56" t="str">
        <v>No defined methodology for digital record sensitivity reviews exists</v>
      </c>
      <c r="H56" t="str">
        <v>Developing a methodology for digital record sensitivity reviews. Attempts to retrofit paper-based approaches onto digital records</v>
      </c>
      <c r="I56" t="str">
        <v>Refining methodology, which is shared and used by sensitivity reviewers</v>
      </c>
      <c r="J56" t="str">
        <v>A mature methodology exists, which is published internally and is adhered to by sensitivity reviewers</v>
      </c>
      <c r="K56" t="str">
        <v>A robust, scalable methodology exists, which is reviewed annually. It is continuously in use and improved upon by sensitivity reviewers</v>
      </c>
      <c r="L56">
        <v>0</v>
      </c>
      <c r="M56" t="str">
        <v>N/A</v>
      </c>
      <c r="N56">
        <v>0</v>
      </c>
      <c r="O56">
        <v>0</v>
      </c>
      <c r="P56">
        <v>0</v>
      </c>
      <c r="Q56">
        <v>0</v>
      </c>
      <c r="R56">
        <v>0</v>
      </c>
      <c r="X56">
        <v>0</v>
      </c>
      <c r="Y56" t="b">
        <f>OR(Q56=LIsts!$A$2,Q56=LIsts!$A$3)</f>
        <v>0</v>
      </c>
    </row>
    <row r="57" spans="1:25" x14ac:dyDescent="0.35">
      <c r="A57" s="156" t="s">
        <v>515</v>
      </c>
      <c r="B57" s="156" t="str">
        <f t="shared" si="0"/>
        <v>Sensitivity//2.1.2</v>
      </c>
      <c r="C57" t="str">
        <v>2.1.2</v>
      </c>
      <c r="D57" t="str">
        <v>Methodology</v>
      </c>
      <c r="E57" t="str">
        <v>Sensitivity review carried out</v>
      </c>
      <c r="F57" t="str">
        <v>(2.1.2.) Sensitivity review carried out</v>
      </c>
      <c r="G57" t="str">
        <v xml:space="preserve">No records are reviewed for sensitivity, and no open or closed status applied in relation to FOI, EIR and PRA exemptions and regulations </v>
      </c>
      <c r="H57" t="str">
        <v>Up to 25% of records requiring sensitivity review are carried out and ascribed as open or closed in accordance with FOI, EIR and PRA exemptions and regulations</v>
      </c>
      <c r="I57" t="str">
        <v>Up to 50% of records requiring sensitivity review are carried out and ascribed as open or closed in accordance with FOI, EIR and PRA exemptions and regulations</v>
      </c>
      <c r="J57" t="str">
        <v>Up to 75% of records requiring sensitivity review are carried out and ascribed as open or closed in accordance with FOI, EIR and PRA exemptions and regulations</v>
      </c>
      <c r="K57" t="str">
        <v>All records requiring sensitivity review are carried out and all are ascribed as open or closed in accordance with FOI, EIR and PRA exemptions and regulations</v>
      </c>
      <c r="L57">
        <v>0</v>
      </c>
      <c r="M57" t="str">
        <v>N/A</v>
      </c>
      <c r="N57">
        <v>0</v>
      </c>
      <c r="O57">
        <v>0</v>
      </c>
      <c r="P57">
        <v>0</v>
      </c>
      <c r="Q57">
        <v>0</v>
      </c>
      <c r="R57">
        <v>0</v>
      </c>
      <c r="X57">
        <v>0</v>
      </c>
      <c r="Y57" t="b">
        <f>OR(Q57=LIsts!$A$2,Q57=LIsts!$A$3)</f>
        <v>0</v>
      </c>
    </row>
    <row r="58" spans="1:25" x14ac:dyDescent="0.35">
      <c r="A58" s="156" t="s">
        <v>515</v>
      </c>
      <c r="B58" s="156" t="str">
        <f t="shared" si="0"/>
        <v>Sensitivity//2.1.3</v>
      </c>
      <c r="C58" t="str">
        <v>2.1.3</v>
      </c>
      <c r="D58" t="str">
        <v>Methodology</v>
      </c>
      <c r="E58" t="str">
        <v>Classification</v>
      </c>
      <c r="F58" t="str">
        <v>(2.1.3.) Classification</v>
      </c>
      <c r="G58" t="str">
        <v>There is no adoption of the Government Security Classifications Policy (GSCP) across the Information Management (IM) environment and no plans to do so. No classification or re-classification of records is carried out as part of the sensitivity review process</v>
      </c>
      <c r="H58" t="str">
        <v>Has plans to adopt the GSCP but has not done so yet. Limited classification or re-classification of records is carried out as part of the sensitivity review process, but without reference to the GSCP and information rights legislation</v>
      </c>
      <c r="I58" t="str">
        <v>Adopts the GSCP in some areas (for instance, email and case management systems) but not everywhere. Some classification or re-classification of records is carried out as part of the sensitivity review process, with reference to the GSCP and information rights legislation</v>
      </c>
      <c r="J58" t="str">
        <v>Adopts the GSCP across the main IM environment (M365 or Google). Classification or re-classification of most records is carried out as part of the sensitivity review process, with reference to the GSCP and information rights legislation</v>
      </c>
      <c r="K58" t="str">
        <v>Adopts the GSCP across the whole IM environment. The classification and re-classification of all records for sensitivity review is fully considered, using the GSCP and information rights legislation</v>
      </c>
      <c r="L58">
        <v>0</v>
      </c>
      <c r="M58" t="str">
        <v>N/A</v>
      </c>
      <c r="N58">
        <v>0</v>
      </c>
      <c r="O58">
        <v>0</v>
      </c>
      <c r="P58">
        <v>0</v>
      </c>
      <c r="Q58">
        <v>0</v>
      </c>
      <c r="R58">
        <v>0</v>
      </c>
      <c r="X58">
        <v>0</v>
      </c>
      <c r="Y58" t="b">
        <f>OR(Q58=LIsts!$A$2,Q58=LIsts!$A$3)</f>
        <v>0</v>
      </c>
    </row>
    <row r="59" spans="1:25" x14ac:dyDescent="0.35">
      <c r="A59" s="156" t="s">
        <v>515</v>
      </c>
      <c r="B59" s="156" t="str">
        <f t="shared" si="0"/>
        <v>Sensitivity//2.1.4</v>
      </c>
      <c r="C59" t="str">
        <v>2.1.4</v>
      </c>
      <c r="D59" t="str">
        <v>Methodology</v>
      </c>
      <c r="E59" t="str">
        <v>Redaction</v>
      </c>
      <c r="F59" t="str">
        <v>(2.1.4.) Redaction</v>
      </c>
      <c r="G59" t="str">
        <v>No redaction work is carried out when it is required</v>
      </c>
      <c r="H59" t="str">
        <v>Some ad hoc redaction is applied when it is required</v>
      </c>
      <c r="I59" t="str">
        <v xml:space="preserve">Redaction is regularly applied when it is required, following TNA redaction toolkit methods, although this is not defined in policy or guidance  </v>
      </c>
      <c r="J59" t="str">
        <v>Redaction policy, guidance and  processes are often applied and documented</v>
      </c>
      <c r="K59" t="str">
        <v>Redaction policy and guidance exists and is fully applied when it is required, with full documentation. There are regular reviews, with learning applied</v>
      </c>
      <c r="L59">
        <v>0</v>
      </c>
      <c r="M59" t="str">
        <v>N/A</v>
      </c>
      <c r="N59">
        <v>0</v>
      </c>
      <c r="O59">
        <v>0</v>
      </c>
      <c r="P59">
        <v>0</v>
      </c>
      <c r="Q59">
        <v>0</v>
      </c>
      <c r="R59">
        <v>0</v>
      </c>
      <c r="X59">
        <v>0</v>
      </c>
      <c r="Y59" t="b">
        <f>OR(Q59=LIsts!$A$2,Q59=LIsts!$A$3)</f>
        <v>0</v>
      </c>
    </row>
    <row r="60" spans="1:25" x14ac:dyDescent="0.35">
      <c r="A60" s="156" t="s">
        <v>515</v>
      </c>
      <c r="B60" s="156" t="str">
        <f t="shared" si="0"/>
        <v>Sensitivity//2.1.5</v>
      </c>
      <c r="C60" t="str">
        <v>2.1.5</v>
      </c>
      <c r="D60" t="str">
        <v>Methodology</v>
      </c>
      <c r="E60" t="str">
        <v>Closure</v>
      </c>
      <c r="F60" t="str">
        <v>(2.1.5.) Closure</v>
      </c>
      <c r="G60" t="str">
        <v xml:space="preserve">There is no policy or methodology on how closure periods are applied   </v>
      </c>
      <c r="H60" t="str">
        <v>There is no policy or methodology on how closure periods are applied, but some common knowledge is practiced</v>
      </c>
      <c r="I60" t="str">
        <v>Closure periods are applied for regularly, although policy and / or guidance is not in place.</v>
      </c>
      <c r="J60" t="str">
        <v>Closure periods are referenced in internal policy and / or guidance, so some consistency is applied</v>
      </c>
      <c r="K60" t="str">
        <v>Sensitivity review policy and / or guidance exists with closure periods fully explained. There are regular reviews, with learning applied</v>
      </c>
      <c r="L60">
        <v>0</v>
      </c>
      <c r="M60" t="str">
        <v>N/A</v>
      </c>
      <c r="N60">
        <v>0</v>
      </c>
      <c r="O60">
        <v>0</v>
      </c>
      <c r="P60">
        <v>0</v>
      </c>
      <c r="Q60">
        <v>0</v>
      </c>
      <c r="R60">
        <v>0</v>
      </c>
      <c r="X60">
        <v>0</v>
      </c>
      <c r="Y60" t="b">
        <f>OR(Q60=LIsts!$A$2,Q60=LIsts!$A$3)</f>
        <v>0</v>
      </c>
    </row>
    <row r="61" spans="1:25" x14ac:dyDescent="0.35">
      <c r="A61" s="156" t="s">
        <v>515</v>
      </c>
      <c r="B61" s="156" t="str">
        <f t="shared" si="0"/>
        <v>Sensitivity//2.1.6</v>
      </c>
      <c r="C61" t="str">
        <v>2.1.6</v>
      </c>
      <c r="D61" t="str">
        <v>Methodology</v>
      </c>
      <c r="E61" t="str">
        <v>Retention and closure applications</v>
      </c>
      <c r="F61" t="str">
        <v>(2.1.6.) Retention and closure applications</v>
      </c>
      <c r="G61" t="str">
        <v>No applications for retention or closure are made to the Advisory Council on National Records and Archives (ACNRA), and therefore non-compliance with the PRA is not highlighted</v>
      </c>
      <c r="H61" t="str">
        <v>Applications for retention and closure to the ACNRA are not consistent and learning from responses is not acted upon</v>
      </c>
      <c r="I61" t="str">
        <v>Applications for retention and closure are sometimes made to the ACNRA and their responses acted upon</v>
      </c>
      <c r="J61" t="str">
        <v>Applications for retention and closure are often made to the ACNRA and their responses acted upon</v>
      </c>
      <c r="K61" t="str">
        <v>Applications for retention and closure are regularly made to the ACNRA and their response complied with in full</v>
      </c>
      <c r="L61">
        <v>0</v>
      </c>
      <c r="M61" t="str">
        <v>N/A</v>
      </c>
      <c r="N61">
        <v>0</v>
      </c>
      <c r="O61">
        <v>0</v>
      </c>
      <c r="P61">
        <v>0</v>
      </c>
      <c r="Q61">
        <v>0</v>
      </c>
      <c r="R61">
        <v>0</v>
      </c>
      <c r="X61">
        <v>0</v>
      </c>
      <c r="Y61" t="b">
        <f>OR(Q61=LIsts!$A$2,Q61=LIsts!$A$3)</f>
        <v>0</v>
      </c>
    </row>
    <row r="62" spans="1:25" x14ac:dyDescent="0.35">
      <c r="A62" s="156" t="s">
        <v>515</v>
      </c>
      <c r="B62" s="156" t="str">
        <f t="shared" si="0"/>
        <v>Sensitivity//2.1.7</v>
      </c>
      <c r="C62" t="str">
        <v>2.1.7</v>
      </c>
      <c r="D62" t="str">
        <v>Methodology</v>
      </c>
      <c r="E62" t="str">
        <v>Record of the extent of retained records</v>
      </c>
      <c r="F62" t="str">
        <v>(2.1.7.) Record of the extent of retained records</v>
      </c>
      <c r="G62" t="str">
        <v>Where over 20 year old records are retained, there is no register of the extent of the records and reason for retention. Also, no record of known information rights risks relating to the retained records</v>
      </c>
      <c r="H62" t="str">
        <v>Where over 20 year old records are retained, there is some knowledge of the extent of the records and reason for retention, but this is not written down</v>
      </c>
      <c r="I62" t="str">
        <v>Where over 20 year old records are retained, there is a partial register of the extent of the records and reason for retention. Retention instruments are filed</v>
      </c>
      <c r="J62" t="str">
        <v>Where over 20 year old records are retained, there is a register of most of the records and the reason for retention. Retention instruments are retained and reviewed</v>
      </c>
      <c r="K62" t="str">
        <v>Where over 20 year old records are retained, there is a full register of the extent of the records and reason for retention. Retention instruments are retained and regularly reviewed</v>
      </c>
      <c r="L62">
        <v>0</v>
      </c>
      <c r="M62" t="str">
        <v>N/A</v>
      </c>
      <c r="N62">
        <v>0</v>
      </c>
      <c r="O62">
        <v>0</v>
      </c>
      <c r="P62">
        <v>0</v>
      </c>
      <c r="Q62">
        <v>0</v>
      </c>
      <c r="R62">
        <v>0</v>
      </c>
      <c r="X62">
        <v>0</v>
      </c>
      <c r="Y62" t="b">
        <f>OR(Q62=LIsts!$A$2,Q62=LIsts!$A$3)</f>
        <v>0</v>
      </c>
    </row>
    <row r="63" spans="1:25" x14ac:dyDescent="0.35">
      <c r="A63" s="156" t="s">
        <v>515</v>
      </c>
      <c r="B63" s="156" t="str">
        <f t="shared" si="0"/>
        <v>Sensitivity//2.1.8</v>
      </c>
      <c r="C63" t="str">
        <v>2.1.8</v>
      </c>
      <c r="D63" t="str">
        <v>Methodology</v>
      </c>
      <c r="E63" t="str">
        <v>Storage</v>
      </c>
      <c r="F63" t="str">
        <v>(2.1.8.) Storage</v>
      </c>
      <c r="G63" t="str">
        <v>No dedicated locations are identified to store retained digital records</v>
      </c>
      <c r="H63" t="str">
        <v>Dedicated storage locations are identified, but are not routinely used</v>
      </c>
      <c r="I63" t="str">
        <v>Dedicated storage locations are used for retained records, although digital files need to be organised better</v>
      </c>
      <c r="J63" t="str">
        <v>Dedicated storage locations are used and a methodical process exists for organising retained records</v>
      </c>
      <c r="K63" t="str">
        <v>An effective and efficient long term digital file store is in place and retained records are kept in good order</v>
      </c>
      <c r="L63">
        <v>0</v>
      </c>
      <c r="M63" t="str">
        <v>N/A</v>
      </c>
      <c r="N63">
        <v>0</v>
      </c>
      <c r="O63">
        <v>0</v>
      </c>
      <c r="P63">
        <v>0</v>
      </c>
      <c r="Q63">
        <v>0</v>
      </c>
      <c r="R63">
        <v>0</v>
      </c>
      <c r="X63">
        <v>0</v>
      </c>
      <c r="Y63" t="b">
        <f>OR(Q63=LIsts!$A$2,Q63=LIsts!$A$3)</f>
        <v>0</v>
      </c>
    </row>
    <row r="64" spans="1:25" x14ac:dyDescent="0.35">
      <c r="A64" s="156" t="s">
        <v>515</v>
      </c>
      <c r="B64" s="156" t="str">
        <f t="shared" si="0"/>
        <v>Sensitivity//2.1.9</v>
      </c>
      <c r="C64" t="str">
        <v>2.1.9</v>
      </c>
      <c r="D64" t="str">
        <v>Methodology</v>
      </c>
      <c r="E64" t="str">
        <v>Assurance</v>
      </c>
      <c r="F64" t="str">
        <v>(2.1.9.) Assurance</v>
      </c>
      <c r="G64" t="str">
        <v>No Quality Assurance process of sensitivity review is in place, nor oversight of the use of exemptions</v>
      </c>
      <c r="H64" t="str">
        <v>QA processes are documented, but not in regular and consistent use, nor reviewed</v>
      </c>
      <c r="I64" t="str">
        <v>QA processes are documented and used sometimes</v>
      </c>
      <c r="J64" t="str">
        <v>QA processes are documented and proactively used most of the time</v>
      </c>
      <c r="K64" t="str">
        <v>Full QA processes are documented and always enacted, regularly reviewed and updated</v>
      </c>
      <c r="L64">
        <v>0</v>
      </c>
      <c r="M64" t="str">
        <v>N/A</v>
      </c>
      <c r="N64">
        <v>0</v>
      </c>
      <c r="O64">
        <v>0</v>
      </c>
      <c r="P64">
        <v>0</v>
      </c>
      <c r="Q64">
        <v>0</v>
      </c>
      <c r="R64">
        <v>0</v>
      </c>
      <c r="X64">
        <v>0</v>
      </c>
      <c r="Y64" t="b">
        <f>OR(Q64=LIsts!$A$2,Q64=LIsts!$A$3)</f>
        <v>0</v>
      </c>
    </row>
    <row r="65" spans="1:25" x14ac:dyDescent="0.35">
      <c r="A65" s="156" t="s">
        <v>515</v>
      </c>
      <c r="B65" s="156" t="str">
        <f t="shared" si="0"/>
        <v>Sensitivity//3.1.1</v>
      </c>
      <c r="C65" t="str">
        <v>3.1.1</v>
      </c>
      <c r="D65" t="str">
        <v>Engagement</v>
      </c>
      <c r="E65" t="str">
        <v>Consultation on sensitivity internally</v>
      </c>
      <c r="F65" t="str">
        <v>(3.1.1.) Consultation on sensitivity internally</v>
      </c>
      <c r="G65" t="str">
        <v>No consultation occurs within the organisation where this is necessary as part of the sensitivity review process</v>
      </c>
      <c r="H65" t="str">
        <v>When it is necessary to do so, consultation still only occurs on occasion internally</v>
      </c>
      <c r="I65" t="str">
        <v>Consultation occurs internally and to some degree</v>
      </c>
      <c r="J65" t="str">
        <v>Consultation within the organisation is widespread if not complete</v>
      </c>
      <c r="K65" t="str">
        <v>All parts of the organisation  are fully consulted when the sensitivity review process identifies a need</v>
      </c>
      <c r="L65">
        <v>0</v>
      </c>
      <c r="M65" t="str">
        <v>N/A</v>
      </c>
      <c r="N65">
        <v>0</v>
      </c>
      <c r="O65">
        <v>0</v>
      </c>
      <c r="P65">
        <v>0</v>
      </c>
      <c r="Q65">
        <v>0</v>
      </c>
      <c r="R65">
        <v>0</v>
      </c>
      <c r="X65">
        <v>0</v>
      </c>
      <c r="Y65" t="b">
        <f>OR(Q65=LIsts!$A$2,Q65=LIsts!$A$3)</f>
        <v>0</v>
      </c>
    </row>
    <row r="66" spans="1:25" x14ac:dyDescent="0.35">
      <c r="A66" s="156" t="s">
        <v>515</v>
      </c>
      <c r="B66" s="156" t="str">
        <f t="shared" si="0"/>
        <v>Sensitivity//3.1.2</v>
      </c>
      <c r="C66" t="str">
        <v>3.1.2</v>
      </c>
      <c r="D66" t="str">
        <v>Engagement</v>
      </c>
      <c r="E66" t="str">
        <v>Consultation on sensitivity externally</v>
      </c>
      <c r="F66" t="str">
        <v>(3.1.2.) Consultation on sensitivity externally</v>
      </c>
      <c r="G66" t="str">
        <v>No consultation occurs with other departments and external stakeholders where this is necessary as part of the sensitivity review process. The need to consult as part of the process is not recognised</v>
      </c>
      <c r="H66" t="str">
        <v>Limited consultation occurs with other departments and external stakeholders where this is necessary as part of the sensitivity review process</v>
      </c>
      <c r="I66" t="str">
        <v>Some consultation occurs with other departments and external stakeholders where this is necessary as part of the sensitivity review process</v>
      </c>
      <c r="J66" t="str">
        <v>Consultation with other departments and external stakeholders, where this is necessary as part of the sensitivity review process, is widespread if not complete</v>
      </c>
      <c r="K66" t="str">
        <v>Other departments and external stakeholders are fully consulted when the sensitivity review process identifies a need, and review guidance is regularly updated</v>
      </c>
      <c r="L66">
        <v>0</v>
      </c>
      <c r="M66" t="str">
        <v>N/A</v>
      </c>
      <c r="N66">
        <v>0</v>
      </c>
      <c r="O66">
        <v>0</v>
      </c>
      <c r="P66">
        <v>0</v>
      </c>
      <c r="Q66">
        <v>0</v>
      </c>
      <c r="R66">
        <v>0</v>
      </c>
      <c r="X66">
        <v>0</v>
      </c>
      <c r="Y66" t="b">
        <f>OR(Q66=LIsts!$A$2,Q66=LIsts!$A$3)</f>
        <v>0</v>
      </c>
    </row>
    <row r="67" spans="1:25" x14ac:dyDescent="0.35">
      <c r="A67" s="156" t="s">
        <v>515</v>
      </c>
      <c r="B67" s="156" t="str">
        <f t="shared" si="0"/>
        <v>Sensitivity//3.1.3</v>
      </c>
      <c r="C67" t="str">
        <v>3.1.3</v>
      </c>
      <c r="D67" t="str">
        <v>Engagement</v>
      </c>
      <c r="E67" t="str">
        <v>Advisory Council</v>
      </c>
      <c r="F67" t="str">
        <v>(3.1.3.) Advisory Council</v>
      </c>
      <c r="G67" t="str">
        <v>No engagement with the Advisory Council on National Records and Archives (ACNRA) and no awareness of the need for oversight</v>
      </c>
      <c r="H67" t="str">
        <v>Contact with the ACNRA has been established, but is not regular or consistent</v>
      </c>
      <c r="I67" t="str">
        <v>Engagement with the ACNRA is irregular, but improving; resulting in many inconsistencies in applications and updates</v>
      </c>
      <c r="J67" t="str">
        <v>Engagement with the ACNRA is regular, with applications and updates clear and consistent and only occasional need for improvement</v>
      </c>
      <c r="K67" t="str">
        <v>Full and positive engagement with the ACNRA. Applications and updates are delivered on time and not challenged by the ACNRA.</v>
      </c>
      <c r="L67">
        <v>0</v>
      </c>
      <c r="M67" t="str">
        <v>N/A</v>
      </c>
      <c r="N67">
        <v>0</v>
      </c>
      <c r="O67">
        <v>0</v>
      </c>
      <c r="P67">
        <v>0</v>
      </c>
      <c r="Q67">
        <v>0</v>
      </c>
      <c r="R67">
        <v>0</v>
      </c>
      <c r="X67">
        <v>0</v>
      </c>
      <c r="Y67" t="b">
        <f>OR(Q67=LIsts!$A$2,Q67=LIsts!$A$3)</f>
        <v>0</v>
      </c>
    </row>
    <row r="68" spans="1:25" x14ac:dyDescent="0.35">
      <c r="A68" s="156" t="s">
        <v>515</v>
      </c>
      <c r="B68" s="156" t="str">
        <f t="shared" ref="B68:B69" si="1">A68&amp;"//"&amp;C68</f>
        <v>Sensitivity//3.1.4</v>
      </c>
      <c r="C68" t="str">
        <v>3.1.4</v>
      </c>
      <c r="D68" t="str">
        <v>Engagement</v>
      </c>
      <c r="E68" t="str">
        <v>GKIM and TNA</v>
      </c>
      <c r="F68" t="str">
        <v>(3.1.4.) GKIM and TNA</v>
      </c>
      <c r="G68" t="str">
        <v>No engagement with stakeholders within the GKIM community (including The National Archives) on digital sensitivity review to improve capability and shared understanding</v>
      </c>
      <c r="H68" t="str">
        <v>Initial engagement with GKIM stakeholders on digital record sensitivity review to share understanding</v>
      </c>
      <c r="I68" t="str">
        <v>Ongoing stakeholder engagement with GKIM stakeholders to clarify shared understanding</v>
      </c>
      <c r="J68" t="str">
        <v>Strong GKIM stakeholder engagement with a culture of safe sharing of improving knowledge and understanding of digital sensitivity review capability</v>
      </c>
      <c r="K68" t="str">
        <v>Proactive GKIM stakeholder engagement, resulting in continuously improving shared capability for sensitivity review and regular and robust review of practices</v>
      </c>
      <c r="L68">
        <v>0</v>
      </c>
      <c r="M68" t="str">
        <v>N/A</v>
      </c>
      <c r="N68">
        <v>0</v>
      </c>
      <c r="O68">
        <v>0</v>
      </c>
      <c r="P68">
        <v>0</v>
      </c>
      <c r="Q68">
        <v>0</v>
      </c>
      <c r="R68">
        <v>0</v>
      </c>
      <c r="X68">
        <v>0</v>
      </c>
      <c r="Y68" t="b">
        <f>OR(Q68=LIsts!$A$2,Q68=LIsts!$A$3)</f>
        <v>0</v>
      </c>
    </row>
    <row r="69" spans="1:25" x14ac:dyDescent="0.35">
      <c r="A69" s="156" t="s">
        <v>515</v>
      </c>
      <c r="B69" s="156" t="str">
        <f t="shared" si="1"/>
        <v>Sensitivity//4.1.1</v>
      </c>
      <c r="C69" t="str">
        <v>4.1.1</v>
      </c>
      <c r="D69" t="str">
        <v>Transparency and Accountability</v>
      </c>
      <c r="E69" t="str">
        <v>Transparency and Accountability</v>
      </c>
      <c r="F69" t="str">
        <v>(4.1.1.) Transparency and Accountability</v>
      </c>
      <c r="G69" t="str">
        <v>No documentation of digital record sensitivity review activities, and no recognition of the need for this</v>
      </c>
      <c r="H69" t="str">
        <v>Initial documentation of sensitivity review activities has occurred, with some internal consultation</v>
      </c>
      <c r="I69" t="str">
        <v>Documentation of sensitivity review activities is visible internally and easy to understand and implement</v>
      </c>
      <c r="J69" t="str">
        <v>Documentation of sensitivity review activities is easy to understand, consulted upon and accessible through external publication</v>
      </c>
      <c r="K69" t="str">
        <v>There is full digital sensitivity review documentation, published externally, with transparent reporting on activities and progress against goals. These are regularly reviewed and updated.</v>
      </c>
      <c r="L69">
        <v>0</v>
      </c>
      <c r="M69" t="str">
        <v>N/A</v>
      </c>
      <c r="N69">
        <v>0</v>
      </c>
      <c r="O69">
        <v>0</v>
      </c>
      <c r="P69">
        <v>0</v>
      </c>
      <c r="Q69">
        <v>0</v>
      </c>
      <c r="R69">
        <v>0</v>
      </c>
      <c r="X69">
        <v>0</v>
      </c>
      <c r="Y69" t="b">
        <f>OR(Q69=LIsts!$A$2,Q69=LIsts!$A$3)</f>
        <v>0</v>
      </c>
    </row>
  </sheetData>
  <pageMargins left="0.7" right="0.7" top="0.75" bottom="0.75" header="0.3" footer="0.3"/>
  <headerFooter>
    <oddHeader>&amp;C&amp;"Calibri"&amp;10&amp;K000000 OFFICIAL - HMG ONLY&amp;1#_x000D_</oddHeader>
    <oddFooter>&amp;C_x000D_&amp;1#&amp;"Calibri"&amp;10&amp;K000000 OFFICIAL - HMG ONLY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2793E-BF08-4214-B5E0-D4A451A04684}">
  <dimension ref="B1:E14"/>
  <sheetViews>
    <sheetView zoomScale="80" zoomScaleNormal="80" workbookViewId="0"/>
  </sheetViews>
  <sheetFormatPr defaultRowHeight="15.5" x14ac:dyDescent="0.35"/>
  <cols>
    <col min="2" max="2" width="22.53515625" customWidth="1"/>
    <col min="3" max="3" width="2.84375" customWidth="1"/>
    <col min="4" max="4" width="16.3046875" customWidth="1"/>
    <col min="5" max="5" width="16.69140625" customWidth="1"/>
  </cols>
  <sheetData>
    <row r="1" spans="2:5" s="22" customFormat="1" ht="62.5" customHeight="1" x14ac:dyDescent="0.35">
      <c r="B1" s="22" t="s">
        <v>516</v>
      </c>
      <c r="D1" s="189" t="s">
        <v>517</v>
      </c>
      <c r="E1" s="189"/>
    </row>
    <row r="3" spans="2:5" ht="52" customHeight="1" x14ac:dyDescent="0.35">
      <c r="B3" s="21" t="e">
        <f>'3. Selection'!Z40</f>
        <v>#DIV/0!</v>
      </c>
      <c r="C3" s="21"/>
      <c r="D3" s="157" t="s">
        <v>29</v>
      </c>
      <c r="E3" s="11" t="e">
        <f>'3. Selection'!X40</f>
        <v>#DIV/0!</v>
      </c>
    </row>
    <row r="4" spans="2:5" ht="52" customHeight="1" x14ac:dyDescent="0.35">
      <c r="B4" s="21"/>
      <c r="C4" s="21"/>
      <c r="D4" s="157" t="s">
        <v>177</v>
      </c>
      <c r="E4" s="11" t="e">
        <f>'3. Selection'!X44</f>
        <v>#DIV/0!</v>
      </c>
    </row>
    <row r="5" spans="2:5" ht="52" customHeight="1" x14ac:dyDescent="0.35">
      <c r="B5" s="21"/>
      <c r="C5" s="21"/>
      <c r="D5" s="157" t="s">
        <v>244</v>
      </c>
      <c r="E5" s="11" t="e">
        <f>'3. Selection'!X51</f>
        <v>#DIV/0!</v>
      </c>
    </row>
    <row r="6" spans="2:5" ht="52" customHeight="1" x14ac:dyDescent="0.35">
      <c r="B6" s="21"/>
      <c r="C6" s="21"/>
      <c r="D6" s="157" t="s">
        <v>298</v>
      </c>
      <c r="E6" s="11" t="e">
        <f>'3. Selection'!X53</f>
        <v>#DIV/0!</v>
      </c>
    </row>
    <row r="7" spans="2:5" x14ac:dyDescent="0.35">
      <c r="B7" s="20"/>
      <c r="C7" s="20"/>
    </row>
    <row r="8" spans="2:5" x14ac:dyDescent="0.35">
      <c r="B8" s="20"/>
      <c r="C8" s="20"/>
    </row>
    <row r="9" spans="2:5" x14ac:dyDescent="0.35">
      <c r="B9" s="20"/>
      <c r="C9" s="20"/>
      <c r="D9" s="13" t="s">
        <v>275</v>
      </c>
      <c r="E9" s="12"/>
    </row>
    <row r="10" spans="2:5" ht="31" x14ac:dyDescent="0.35">
      <c r="B10" s="20"/>
      <c r="C10" s="20"/>
      <c r="D10" s="14" t="s">
        <v>15</v>
      </c>
      <c r="E10" s="158" t="s">
        <v>281</v>
      </c>
    </row>
    <row r="11" spans="2:5" ht="31" x14ac:dyDescent="0.35">
      <c r="B11" s="20"/>
      <c r="C11" s="20"/>
      <c r="D11" s="15" t="s">
        <v>16</v>
      </c>
      <c r="E11" s="19" t="s">
        <v>283</v>
      </c>
    </row>
    <row r="12" spans="2:5" ht="31" x14ac:dyDescent="0.35">
      <c r="B12" s="20"/>
      <c r="C12" s="20"/>
      <c r="D12" s="16" t="s">
        <v>17</v>
      </c>
      <c r="E12" s="19" t="s">
        <v>285</v>
      </c>
    </row>
    <row r="13" spans="2:5" ht="31" x14ac:dyDescent="0.35">
      <c r="B13" s="20"/>
      <c r="C13" s="20"/>
      <c r="D13" s="17" t="s">
        <v>287</v>
      </c>
      <c r="E13" s="19" t="s">
        <v>288</v>
      </c>
    </row>
    <row r="14" spans="2:5" ht="31" x14ac:dyDescent="0.35">
      <c r="D14" s="18" t="s">
        <v>19</v>
      </c>
      <c r="E14" s="19">
        <v>1</v>
      </c>
    </row>
  </sheetData>
  <sheetProtection algorithmName="SHA-512" hashValue="lWDNW9aL0uLhDXD8CWpcyKBLCx9k1VQG6K1nFGcyLTsMwMDsnInKoI75bCkpdh9Nhg8F50I9UdWK+Zw7W5LIGA==" saltValue="ongHSXyRi2sMZasaxAN6XQ==" spinCount="100000" sheet="1" objects="1" scenarios="1"/>
  <mergeCells count="1">
    <mergeCell ref="D1:E1"/>
  </mergeCells>
  <conditionalFormatting sqref="B3:C6">
    <cfRule type="cellIs" dxfId="24" priority="6" operator="between">
      <formula>1</formula>
      <formula>1</formula>
    </cfRule>
    <cfRule type="cellIs" dxfId="23" priority="7" operator="between">
      <formula>0.8</formula>
      <formula>0.99</formula>
    </cfRule>
    <cfRule type="cellIs" dxfId="22" priority="8" operator="between">
      <formula>0.6</formula>
      <formula>0.79</formula>
    </cfRule>
    <cfRule type="cellIs" dxfId="21" priority="9" operator="between">
      <formula>0.4</formula>
      <formula>0.59</formula>
    </cfRule>
    <cfRule type="cellIs" dxfId="20" priority="10" operator="between">
      <formula>0.2</formula>
      <formula>0.39</formula>
    </cfRule>
  </conditionalFormatting>
  <conditionalFormatting sqref="E3:E6">
    <cfRule type="cellIs" dxfId="19" priority="1" operator="between">
      <formula>1</formula>
      <formula>1</formula>
    </cfRule>
    <cfRule type="cellIs" dxfId="18" priority="2" operator="between">
      <formula>0.8</formula>
      <formula>0.99</formula>
    </cfRule>
    <cfRule type="cellIs" dxfId="17" priority="3" operator="between">
      <formula>0.6</formula>
      <formula>0.79</formula>
    </cfRule>
    <cfRule type="cellIs" dxfId="16" priority="4" operator="between">
      <formula>0.4</formula>
      <formula>0.59</formula>
    </cfRule>
    <cfRule type="cellIs" dxfId="15" priority="5" operator="between">
      <formula>0.2</formula>
      <formula>0.39</formula>
    </cfRule>
  </conditionalFormatting>
  <pageMargins left="0.7" right="0.7" top="0.75" bottom="0.75" header="0.3" footer="0.3"/>
  <pageSetup paperSize="9" orientation="portrait" verticalDpi="0" r:id="rId1"/>
  <headerFooter>
    <oddHeader>&amp;C&amp;"Calibri"&amp;10&amp;K000000 OFFICIAL - HMG ONLY&amp;1#_x000D_</oddHeader>
    <oddFooter>&amp;C_x000D_&amp;1#&amp;"Calibri"&amp;10&amp;K000000 OFFICIAL - HMG ONLY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FBDBE-48F3-449A-8FAE-75BE8F867D8C}">
  <dimension ref="B1:E14"/>
  <sheetViews>
    <sheetView zoomScale="80" zoomScaleNormal="80" workbookViewId="0"/>
  </sheetViews>
  <sheetFormatPr defaultRowHeight="15.5" x14ac:dyDescent="0.35"/>
  <cols>
    <col min="2" max="2" width="22.53515625" customWidth="1"/>
    <col min="3" max="3" width="2.84375" customWidth="1"/>
    <col min="4" max="4" width="16.3046875" customWidth="1"/>
    <col min="5" max="5" width="16.69140625" customWidth="1"/>
  </cols>
  <sheetData>
    <row r="1" spans="2:5" s="22" customFormat="1" ht="62.5" customHeight="1" x14ac:dyDescent="0.35">
      <c r="B1" s="22" t="s">
        <v>516</v>
      </c>
      <c r="D1" s="189" t="s">
        <v>517</v>
      </c>
      <c r="E1" s="189"/>
    </row>
    <row r="2" spans="2:5" s="22" customFormat="1" ht="15.65" customHeight="1" x14ac:dyDescent="0.35"/>
    <row r="3" spans="2:5" ht="52" customHeight="1" x14ac:dyDescent="0.35">
      <c r="B3" s="21" t="e">
        <f>'4. Sensitivity'!AJ36</f>
        <v>#DIV/0!</v>
      </c>
      <c r="C3" s="21"/>
      <c r="D3" s="157" t="s">
        <v>29</v>
      </c>
      <c r="E3" s="11" t="e">
        <f>'4. Sensitivity'!AH36</f>
        <v>#DIV/0!</v>
      </c>
    </row>
    <row r="4" spans="2:5" ht="52" customHeight="1" x14ac:dyDescent="0.35">
      <c r="B4" s="21"/>
      <c r="C4" s="21"/>
      <c r="D4" s="157" t="s">
        <v>177</v>
      </c>
      <c r="E4" s="11" t="e">
        <f>'4. Sensitivity'!AH40</f>
        <v>#DIV/0!</v>
      </c>
    </row>
    <row r="5" spans="2:5" ht="52" customHeight="1" x14ac:dyDescent="0.35">
      <c r="D5" s="157" t="s">
        <v>244</v>
      </c>
      <c r="E5" s="11" t="e">
        <f>'4. Sensitivity'!AH49</f>
        <v>#DIV/0!</v>
      </c>
    </row>
    <row r="6" spans="2:5" ht="52" customHeight="1" x14ac:dyDescent="0.35">
      <c r="D6" s="157" t="s">
        <v>298</v>
      </c>
      <c r="E6" s="11" t="str">
        <f>'4. Sensitivity'!AH52</f>
        <v>N/A</v>
      </c>
    </row>
    <row r="7" spans="2:5" x14ac:dyDescent="0.35">
      <c r="D7" s="157"/>
      <c r="E7" s="21"/>
    </row>
    <row r="8" spans="2:5" x14ac:dyDescent="0.35">
      <c r="E8" s="20"/>
    </row>
    <row r="9" spans="2:5" x14ac:dyDescent="0.35">
      <c r="D9" s="13" t="s">
        <v>275</v>
      </c>
      <c r="E9" s="12"/>
    </row>
    <row r="10" spans="2:5" ht="31" x14ac:dyDescent="0.35">
      <c r="D10" s="14" t="s">
        <v>15</v>
      </c>
      <c r="E10" s="158" t="s">
        <v>281</v>
      </c>
    </row>
    <row r="11" spans="2:5" ht="31" x14ac:dyDescent="0.35">
      <c r="D11" s="15" t="s">
        <v>16</v>
      </c>
      <c r="E11" s="19" t="s">
        <v>283</v>
      </c>
    </row>
    <row r="12" spans="2:5" ht="31" x14ac:dyDescent="0.35">
      <c r="D12" s="16" t="s">
        <v>17</v>
      </c>
      <c r="E12" s="19" t="s">
        <v>285</v>
      </c>
    </row>
    <row r="13" spans="2:5" ht="31" x14ac:dyDescent="0.35">
      <c r="D13" s="17" t="s">
        <v>287</v>
      </c>
      <c r="E13" s="19" t="s">
        <v>288</v>
      </c>
    </row>
    <row r="14" spans="2:5" ht="31" x14ac:dyDescent="0.35">
      <c r="D14" s="18" t="s">
        <v>19</v>
      </c>
      <c r="E14" s="19">
        <v>1</v>
      </c>
    </row>
  </sheetData>
  <sheetProtection sheet="1" objects="1" scenarios="1"/>
  <mergeCells count="1">
    <mergeCell ref="D1:E1"/>
  </mergeCells>
  <conditionalFormatting sqref="B3">
    <cfRule type="cellIs" dxfId="14" priority="1" operator="between">
      <formula>1</formula>
      <formula>1</formula>
    </cfRule>
    <cfRule type="cellIs" dxfId="13" priority="2" operator="between">
      <formula>0.8</formula>
      <formula>0.99</formula>
    </cfRule>
    <cfRule type="cellIs" dxfId="12" priority="3" operator="between">
      <formula>0.6</formula>
      <formula>0.79</formula>
    </cfRule>
    <cfRule type="cellIs" dxfId="11" priority="4" operator="between">
      <formula>0.4</formula>
      <formula>0.59</formula>
    </cfRule>
    <cfRule type="cellIs" dxfId="10" priority="5" operator="between">
      <formula>0.2</formula>
      <formula>0.39</formula>
    </cfRule>
  </conditionalFormatting>
  <conditionalFormatting sqref="B4:C4">
    <cfRule type="cellIs" dxfId="9" priority="11" operator="between">
      <formula>1</formula>
      <formula>1</formula>
    </cfRule>
    <cfRule type="cellIs" dxfId="8" priority="12" operator="between">
      <formula>0.8</formula>
      <formula>0.99</formula>
    </cfRule>
    <cfRule type="cellIs" dxfId="7" priority="13" operator="between">
      <formula>0.6</formula>
      <formula>0.79</formula>
    </cfRule>
    <cfRule type="cellIs" dxfId="6" priority="14" operator="between">
      <formula>0.4</formula>
      <formula>0.59</formula>
    </cfRule>
    <cfRule type="cellIs" dxfId="5" priority="15" operator="between">
      <formula>0.2</formula>
      <formula>0.39</formula>
    </cfRule>
  </conditionalFormatting>
  <conditionalFormatting sqref="E3:E7">
    <cfRule type="cellIs" dxfId="4" priority="6" operator="between">
      <formula>1</formula>
      <formula>1</formula>
    </cfRule>
    <cfRule type="cellIs" dxfId="3" priority="7" operator="between">
      <formula>0.8</formula>
      <formula>0.99</formula>
    </cfRule>
    <cfRule type="cellIs" dxfId="2" priority="8" operator="between">
      <formula>0.6</formula>
      <formula>0.79</formula>
    </cfRule>
    <cfRule type="cellIs" dxfId="1" priority="9" operator="between">
      <formula>0.4</formula>
      <formula>0.59</formula>
    </cfRule>
    <cfRule type="cellIs" dxfId="0" priority="10" operator="between">
      <formula>0.2</formula>
      <formula>0.39</formula>
    </cfRule>
  </conditionalFormatting>
  <pageMargins left="0.7" right="0.7" top="0.75" bottom="0.75" header="0.3" footer="0.3"/>
  <headerFooter>
    <oddHeader>&amp;C&amp;"Calibri"&amp;10&amp;K000000 OFFICIAL - HMG ONLY&amp;1#_x000D_</oddHeader>
    <oddFooter>&amp;C_x000D_&amp;1#&amp;"Calibri"&amp;10&amp;K000000 OFFICIAL - HMG ONLY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C9669-B5C4-46E9-8BFF-3947D74441E8}">
  <dimension ref="A3:C38"/>
  <sheetViews>
    <sheetView workbookViewId="0">
      <selection activeCell="A8" sqref="A8"/>
    </sheetView>
  </sheetViews>
  <sheetFormatPr defaultRowHeight="15.5" x14ac:dyDescent="0.35"/>
  <cols>
    <col min="1" max="1" width="69.84375" bestFit="1" customWidth="1"/>
    <col min="2" max="2" width="16.15234375" bestFit="1" customWidth="1"/>
    <col min="3" max="3" width="11.3046875" bestFit="1" customWidth="1"/>
    <col min="4" max="4" width="16.3046875" bestFit="1" customWidth="1"/>
    <col min="5" max="5" width="19" bestFit="1" customWidth="1"/>
    <col min="6" max="6" width="4.23046875" bestFit="1" customWidth="1"/>
    <col min="7" max="7" width="11.07421875" bestFit="1" customWidth="1"/>
    <col min="8" max="8" width="30.53515625" bestFit="1" customWidth="1"/>
    <col min="9" max="9" width="27.3046875" bestFit="1" customWidth="1"/>
    <col min="10" max="10" width="30.53515625" bestFit="1" customWidth="1"/>
    <col min="11" max="11" width="27.3046875" bestFit="1" customWidth="1"/>
    <col min="12" max="12" width="35.3046875" bestFit="1" customWidth="1"/>
    <col min="13" max="13" width="32.07421875" bestFit="1" customWidth="1"/>
  </cols>
  <sheetData>
    <row r="3" spans="1:3" x14ac:dyDescent="0.35">
      <c r="B3" s="71" t="s">
        <v>518</v>
      </c>
    </row>
    <row r="4" spans="1:3" x14ac:dyDescent="0.35">
      <c r="A4" s="71" t="s">
        <v>519</v>
      </c>
      <c r="B4" t="s">
        <v>543</v>
      </c>
      <c r="C4" t="s">
        <v>520</v>
      </c>
    </row>
    <row r="5" spans="1:3" x14ac:dyDescent="0.35">
      <c r="A5" s="72" t="s">
        <v>31</v>
      </c>
    </row>
    <row r="6" spans="1:3" x14ac:dyDescent="0.35">
      <c r="A6" s="72" t="s">
        <v>38</v>
      </c>
    </row>
    <row r="7" spans="1:3" x14ac:dyDescent="0.35">
      <c r="A7" s="72" t="s">
        <v>45</v>
      </c>
    </row>
    <row r="8" spans="1:3" x14ac:dyDescent="0.35">
      <c r="A8" s="72" t="s">
        <v>52</v>
      </c>
    </row>
    <row r="9" spans="1:3" x14ac:dyDescent="0.35">
      <c r="A9" s="72" t="s">
        <v>59</v>
      </c>
    </row>
    <row r="10" spans="1:3" x14ac:dyDescent="0.35">
      <c r="A10" s="72" t="s">
        <v>67</v>
      </c>
    </row>
    <row r="11" spans="1:3" x14ac:dyDescent="0.35">
      <c r="A11" s="72" t="s">
        <v>75</v>
      </c>
    </row>
    <row r="12" spans="1:3" x14ac:dyDescent="0.35">
      <c r="A12" s="72" t="s">
        <v>83</v>
      </c>
    </row>
    <row r="13" spans="1:3" x14ac:dyDescent="0.35">
      <c r="A13" s="72" t="s">
        <v>91</v>
      </c>
    </row>
    <row r="14" spans="1:3" x14ac:dyDescent="0.35">
      <c r="A14" s="72" t="s">
        <v>98</v>
      </c>
    </row>
    <row r="15" spans="1:3" x14ac:dyDescent="0.35">
      <c r="A15" s="72" t="s">
        <v>105</v>
      </c>
    </row>
    <row r="16" spans="1:3" x14ac:dyDescent="0.35">
      <c r="A16" s="72" t="s">
        <v>112</v>
      </c>
    </row>
    <row r="17" spans="1:1" x14ac:dyDescent="0.35">
      <c r="A17" s="72" t="s">
        <v>119</v>
      </c>
    </row>
    <row r="18" spans="1:1" x14ac:dyDescent="0.35">
      <c r="A18" s="72" t="s">
        <v>126</v>
      </c>
    </row>
    <row r="19" spans="1:1" x14ac:dyDescent="0.35">
      <c r="A19" s="72" t="s">
        <v>133</v>
      </c>
    </row>
    <row r="20" spans="1:1" x14ac:dyDescent="0.35">
      <c r="A20" s="72" t="s">
        <v>140</v>
      </c>
    </row>
    <row r="21" spans="1:1" x14ac:dyDescent="0.35">
      <c r="A21" s="72" t="s">
        <v>148</v>
      </c>
    </row>
    <row r="22" spans="1:1" x14ac:dyDescent="0.35">
      <c r="A22" s="72" t="s">
        <v>155</v>
      </c>
    </row>
    <row r="23" spans="1:1" x14ac:dyDescent="0.35">
      <c r="A23" s="72" t="s">
        <v>162</v>
      </c>
    </row>
    <row r="24" spans="1:1" x14ac:dyDescent="0.35">
      <c r="A24" s="72" t="s">
        <v>169</v>
      </c>
    </row>
    <row r="25" spans="1:1" x14ac:dyDescent="0.35">
      <c r="A25" s="72" t="s">
        <v>178</v>
      </c>
    </row>
    <row r="26" spans="1:1" x14ac:dyDescent="0.35">
      <c r="A26" s="72" t="s">
        <v>186</v>
      </c>
    </row>
    <row r="27" spans="1:1" x14ac:dyDescent="0.35">
      <c r="A27" s="72" t="s">
        <v>194</v>
      </c>
    </row>
    <row r="28" spans="1:1" x14ac:dyDescent="0.35">
      <c r="A28" s="72" t="s">
        <v>202</v>
      </c>
    </row>
    <row r="29" spans="1:1" x14ac:dyDescent="0.35">
      <c r="A29" s="72" t="s">
        <v>210</v>
      </c>
    </row>
    <row r="30" spans="1:1" x14ac:dyDescent="0.35">
      <c r="A30" s="72" t="s">
        <v>246</v>
      </c>
    </row>
    <row r="31" spans="1:1" x14ac:dyDescent="0.35">
      <c r="A31" s="72" t="s">
        <v>253</v>
      </c>
    </row>
    <row r="32" spans="1:1" x14ac:dyDescent="0.35">
      <c r="A32" s="72" t="s">
        <v>261</v>
      </c>
    </row>
    <row r="33" spans="1:1" x14ac:dyDescent="0.35">
      <c r="A33" s="72" t="s">
        <v>269</v>
      </c>
    </row>
    <row r="34" spans="1:1" x14ac:dyDescent="0.35">
      <c r="A34" s="72" t="s">
        <v>217</v>
      </c>
    </row>
    <row r="35" spans="1:1" x14ac:dyDescent="0.35">
      <c r="A35" s="72" t="s">
        <v>223</v>
      </c>
    </row>
    <row r="36" spans="1:1" x14ac:dyDescent="0.35">
      <c r="A36" s="72" t="s">
        <v>230</v>
      </c>
    </row>
    <row r="37" spans="1:1" x14ac:dyDescent="0.35">
      <c r="A37" s="72" t="s">
        <v>237</v>
      </c>
    </row>
    <row r="38" spans="1:1" x14ac:dyDescent="0.35">
      <c r="A38" s="72" t="s">
        <v>520</v>
      </c>
    </row>
  </sheetData>
  <pageMargins left="0.7" right="0.7" top="0.75" bottom="0.75" header="0.3" footer="0.3"/>
  <headerFooter>
    <oddHeader>&amp;C&amp;"Calibri"&amp;10&amp;K000000 OFFICIAL - HMG ONLY&amp;1#_x000D_</oddHeader>
    <oddFooter>&amp;C_x000D_&amp;1#&amp;"Calibri"&amp;10&amp;K000000 OFFICIAL - HMG ONLY</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73BA3-0D99-4FF9-A539-D9B9D5883960}">
  <dimension ref="A1:U51"/>
  <sheetViews>
    <sheetView workbookViewId="0"/>
  </sheetViews>
  <sheetFormatPr defaultRowHeight="15.5" x14ac:dyDescent="0.35"/>
  <cols>
    <col min="1" max="1" width="34" bestFit="1" customWidth="1"/>
    <col min="2" max="2" width="12.69140625" hidden="1" customWidth="1"/>
    <col min="3" max="3" width="13.69140625" hidden="1" customWidth="1"/>
    <col min="4" max="4" width="18.4609375" hidden="1" customWidth="1"/>
    <col min="5" max="5" width="8.07421875" customWidth="1"/>
    <col min="6" max="6" width="21.84375" customWidth="1"/>
    <col min="7" max="7" width="17.07421875" customWidth="1"/>
    <col min="9" max="13" width="9.23046875" hidden="1" customWidth="1"/>
  </cols>
  <sheetData>
    <row r="1" spans="1:21" ht="28" x14ac:dyDescent="0.6">
      <c r="A1" s="80" t="s">
        <v>521</v>
      </c>
      <c r="B1" s="81"/>
      <c r="C1" s="81"/>
      <c r="D1" s="81"/>
      <c r="E1" s="80"/>
      <c r="F1" s="80"/>
      <c r="G1" s="80"/>
      <c r="H1" s="80"/>
      <c r="I1" s="80"/>
      <c r="J1" s="80"/>
      <c r="K1" s="80"/>
      <c r="L1" s="80"/>
      <c r="M1" s="80"/>
      <c r="N1" s="80"/>
      <c r="O1" s="80"/>
      <c r="P1" s="80"/>
      <c r="Q1" s="80"/>
      <c r="R1" s="80"/>
      <c r="S1" s="80"/>
      <c r="T1" s="80"/>
      <c r="U1" s="80"/>
    </row>
    <row r="3" spans="1:21" ht="16" thickBot="1" x14ac:dyDescent="0.4">
      <c r="A3" t="s">
        <v>522</v>
      </c>
    </row>
    <row r="4" spans="1:21" ht="16" thickBot="1" x14ac:dyDescent="0.4">
      <c r="A4" s="159" t="s">
        <v>512</v>
      </c>
      <c r="B4" s="160" t="s">
        <v>523</v>
      </c>
      <c r="C4" s="160" t="s">
        <v>524</v>
      </c>
      <c r="D4" s="160" t="s">
        <v>525</v>
      </c>
      <c r="E4" s="160" t="s">
        <v>21</v>
      </c>
      <c r="F4" s="160" t="s">
        <v>526</v>
      </c>
      <c r="G4" s="161" t="s">
        <v>527</v>
      </c>
      <c r="I4" t="s">
        <v>512</v>
      </c>
      <c r="J4" t="s">
        <v>21</v>
      </c>
      <c r="K4" t="s">
        <v>528</v>
      </c>
      <c r="L4" t="s">
        <v>529</v>
      </c>
      <c r="M4" t="s">
        <v>530</v>
      </c>
    </row>
    <row r="5" spans="1:21" x14ac:dyDescent="0.35">
      <c r="A5" s="82" t="s">
        <v>300</v>
      </c>
      <c r="B5" s="83">
        <f>COUNTBLANK('3. Selection'!J3:J35)+COUNTBLANK('3. Selection'!O3:O35)</f>
        <v>66</v>
      </c>
      <c r="C5" s="83">
        <v>66</v>
      </c>
      <c r="D5" s="83">
        <v>0</v>
      </c>
      <c r="E5" s="84" t="e">
        <f>IF(G5&lt;&gt;"Not done",'3. Selection'!Z40,NA())</f>
        <v>#N/A</v>
      </c>
      <c r="F5" s="85" t="e">
        <f>IF(E5&lt;0.4,"Level 1 - Beginner",IF(E5&lt;0.6,"Level 2 - Emerging",IF(E5&lt;0.8,"Level 3 - Learning", IF(E5&lt;1,"Level 4 - Developing","Level 5 - Mastering"))))</f>
        <v>#N/A</v>
      </c>
      <c r="G5" s="86" t="str">
        <f>IF(B5=C5,"Not done",IF(B5=D5,"Complete","Incomplete"))</f>
        <v>Not done</v>
      </c>
      <c r="I5" t="e" cm="1" vm="1">
        <f t="array" ref="I5">_xlfn._xlws.FILTER(A5:A6,NOT(ISERROR(E5:E6)))</f>
        <v>#VALUE!</v>
      </c>
      <c r="J5" t="e" cm="1" vm="2">
        <f t="array" ref="J5">INDEX($E$5:$E$6,MATCH(_xlfn.ANCHORARRAY(I5),$A$5:$A$6,0))</f>
        <v>#VALUE!</v>
      </c>
      <c r="K5" t="e" cm="1" vm="2">
        <f t="array" ref="K5">IF(_xlfn.ANCHORARRAY(J5)&lt;0.6,_xlfn.ANCHORARRAY(J5),NA())</f>
        <v>#VALUE!</v>
      </c>
      <c r="L5" t="e" cm="1" vm="2">
        <f t="array" ref="L5">IF(_xlfn.ANCHORARRAY(J5)&gt;=0.6,IF(_xlfn.ANCHORARRAY(J5)&lt;0.8,_xlfn.ANCHORARRAY(J5),NA()),NA())</f>
        <v>#VALUE!</v>
      </c>
      <c r="M5" t="e" cm="1" vm="2">
        <f t="array" ref="M5">IF(_xlfn.ANCHORARRAY(J5)&gt;=0.8,_xlfn.ANCHORARRAY(J5),NA())</f>
        <v>#VALUE!</v>
      </c>
    </row>
    <row r="6" spans="1:21" ht="16" thickBot="1" x14ac:dyDescent="0.4">
      <c r="A6" s="89" t="s">
        <v>515</v>
      </c>
      <c r="B6" s="90">
        <f>COUNTBLANK('4. Sensitivity'!J3:J33)+COUNTBLANK('4. Sensitivity'!AD3:AD33)</f>
        <v>62</v>
      </c>
      <c r="C6" s="90">
        <v>62</v>
      </c>
      <c r="D6" s="90">
        <v>0</v>
      </c>
      <c r="E6" s="91" t="e">
        <f>IF(G6&lt;&gt;"Not done",'4. Sensitivity'!AJ36,NA())</f>
        <v>#N/A</v>
      </c>
      <c r="F6" s="92" t="e">
        <f>IF(E6&lt;0.4,"Level 1 - Beginner",IF(E6&lt;0.6,"Level 2 - Emerging",IF(E6&lt;0.8,"Level 3 - Learning", IF(E6&lt;1,"Level 4 - Developing","Level 5 - Mastering"))))</f>
        <v>#N/A</v>
      </c>
      <c r="G6" s="93" t="str">
        <f>IF(B6=C6,"Not done",IF(B6=D6,"Complete","Incomplete"))</f>
        <v>Not done</v>
      </c>
    </row>
    <row r="17" spans="1:13" ht="16" thickBot="1" x14ac:dyDescent="0.4">
      <c r="A17" s="156" t="s">
        <v>531</v>
      </c>
    </row>
    <row r="18" spans="1:13" ht="16" thickBot="1" x14ac:dyDescent="0.4">
      <c r="A18" s="97" t="s">
        <v>276</v>
      </c>
      <c r="B18" s="98"/>
      <c r="C18" s="98"/>
      <c r="D18" s="98"/>
      <c r="E18" s="98" t="s">
        <v>21</v>
      </c>
      <c r="F18" s="99" t="s">
        <v>526</v>
      </c>
      <c r="I18" s="156" t="s">
        <v>276</v>
      </c>
      <c r="J18" t="s">
        <v>21</v>
      </c>
      <c r="K18" t="s">
        <v>528</v>
      </c>
      <c r="L18" t="s">
        <v>529</v>
      </c>
      <c r="M18" t="s">
        <v>530</v>
      </c>
    </row>
    <row r="19" spans="1:13" x14ac:dyDescent="0.35">
      <c r="A19" s="82" t="s">
        <v>29</v>
      </c>
      <c r="B19" s="83"/>
      <c r="C19" s="83"/>
      <c r="D19" s="83"/>
      <c r="E19" s="84" t="e">
        <f>AVERAGEIFS(Combined!$M$3:$M$69,Combined!$D$3:$D$69,Summary!A19)/5</f>
        <v>#DIV/0!</v>
      </c>
      <c r="F19" s="96" t="e">
        <f>IF(E19="N/A","N/A",IF(E19&lt;0.4,"Level 1 - Beginner",IF(E19&lt;0.6,"Level 2 - Emerging",IF(E19&lt;0.8,"Level 3 - Learning", IF(E19&lt;1,"Level 4 - Developing","Level 5 - Mastering")))))</f>
        <v>#DIV/0!</v>
      </c>
      <c r="I19" t="e" cm="1" vm="1">
        <f t="array" ref="I19">_xlfn._xlws.FILTER(A19:A22,NOT(ISERROR(E19:E22)))</f>
        <v>#VALUE!</v>
      </c>
      <c r="J19" t="e" cm="1" vm="2">
        <f t="array" ref="J19">INDEX($E$19:$E$22,MATCH(_xlfn.ANCHORARRAY(I19),$A$19:$A$22,0))</f>
        <v>#VALUE!</v>
      </c>
      <c r="K19" t="e" cm="1" vm="2">
        <f t="array" ref="K19">IF(_xlfn.ANCHORARRAY(J19)&lt;0.6,_xlfn.ANCHORARRAY(J19),NA())</f>
        <v>#VALUE!</v>
      </c>
      <c r="L19" t="e" cm="1" vm="2">
        <f t="array" ref="L19">IF(_xlfn.ANCHORARRAY(J19)&gt;=0.6,IF(_xlfn.ANCHORARRAY(J19)&lt;0.8,_xlfn.ANCHORARRAY(J19),NA()),NA())</f>
        <v>#VALUE!</v>
      </c>
      <c r="M19" t="e" cm="1" vm="2">
        <f t="array" ref="M19">IF(_xlfn.ANCHORARRAY(J19)&gt;=0.8,_xlfn.ANCHORARRAY(J19),NA())</f>
        <v>#VALUE!</v>
      </c>
    </row>
    <row r="20" spans="1:13" x14ac:dyDescent="0.35">
      <c r="A20" s="87" t="s">
        <v>244</v>
      </c>
      <c r="B20" s="44"/>
      <c r="C20" s="44"/>
      <c r="D20" s="44"/>
      <c r="E20" s="88" t="e">
        <f>AVERAGEIFS(Combined!$M$3:$M$69,Combined!$D$3:$D$69,Summary!A20)/5</f>
        <v>#DIV/0!</v>
      </c>
      <c r="F20" s="94" t="e">
        <f>IF(E20="N/A","N/A",IF(E20&lt;0.4,"Level 1 - Beginner",IF(E20&lt;0.6,"Level 2 - Emerging",IF(E20&lt;0.8,"Level 3 - Learning", IF(E20&lt;1,"Level 4 - Developing","Level 5 - Mastering")))))</f>
        <v>#DIV/0!</v>
      </c>
    </row>
    <row r="21" spans="1:13" x14ac:dyDescent="0.35">
      <c r="A21" s="87" t="s">
        <v>268</v>
      </c>
      <c r="B21" s="44"/>
      <c r="C21" s="44"/>
      <c r="D21" s="44"/>
      <c r="E21" s="88" t="e">
        <f>AVERAGEIFS(Combined!$M$3:$M$69,Combined!$D$3:$D$69,Summary!A21)/5</f>
        <v>#DIV/0!</v>
      </c>
      <c r="F21" s="94" t="e">
        <f>IF(E21="N/A","N/A",IF(E21&lt;0.4,"Level 1 - Beginner",IF(E21&lt;0.6,"Level 2 - Emerging",IF(E21&lt;0.8,"Level 3 - Learning", IF(E21&lt;1,"Level 4 - Developing","Level 5 - Mastering")))))</f>
        <v>#DIV/0!</v>
      </c>
    </row>
    <row r="22" spans="1:13" ht="16" thickBot="1" x14ac:dyDescent="0.4">
      <c r="A22" s="89" t="s">
        <v>177</v>
      </c>
      <c r="B22" s="90"/>
      <c r="C22" s="90"/>
      <c r="D22" s="90"/>
      <c r="E22" s="91" t="e">
        <f>AVERAGEIFS(Combined!$M$3:$M$69,Combined!$D$3:$D$69,Summary!A22)/5</f>
        <v>#DIV/0!</v>
      </c>
      <c r="F22" s="95" t="e">
        <f>IF(E22="N/A","N/A",IF(E22&lt;0.4,"Level 1 - Beginner",IF(E22&lt;0.6,"Level 2 - Emerging",IF(E22&lt;0.8,"Level 3 - Learning", IF(E22&lt;1,"Level 4 - Developing","Level 5 - Mastering")))))</f>
        <v>#DIV/0!</v>
      </c>
    </row>
    <row r="26" spans="1:13" ht="16" thickBot="1" x14ac:dyDescent="0.4">
      <c r="A26" s="156" t="s">
        <v>532</v>
      </c>
    </row>
    <row r="27" spans="1:13" ht="16" thickBot="1" x14ac:dyDescent="0.4">
      <c r="A27" s="97" t="s">
        <v>13</v>
      </c>
      <c r="B27" s="98"/>
      <c r="C27" s="98"/>
      <c r="D27" s="98"/>
      <c r="E27" s="98" t="s">
        <v>21</v>
      </c>
      <c r="F27" s="99" t="s">
        <v>526</v>
      </c>
      <c r="I27" s="156" t="s">
        <v>13</v>
      </c>
      <c r="J27" t="s">
        <v>21</v>
      </c>
      <c r="K27" t="s">
        <v>528</v>
      </c>
      <c r="L27" t="s">
        <v>529</v>
      </c>
      <c r="M27" t="s">
        <v>530</v>
      </c>
    </row>
    <row r="28" spans="1:13" x14ac:dyDescent="0.35">
      <c r="A28" s="82" t="s">
        <v>30</v>
      </c>
      <c r="B28" s="83"/>
      <c r="C28" s="83"/>
      <c r="D28" s="83"/>
      <c r="E28" s="84" t="e">
        <f>IFERROR(AVERAGEIFS(Combined!$M$3:$M$69,Combined!$E$3:$E$69,Summary!A28)/5,NA())</f>
        <v>#N/A</v>
      </c>
      <c r="F28" s="96" t="e">
        <f t="shared" ref="F28:F51" si="0">IF(E28="N/A","N/A",IF(E28&lt;0.4,"Level 1 - Beginner",IF(E28&lt;0.6,"Level 2 - Emerging",IF(E28&lt;0.8,"Level 3 - Learning", IF(E28&lt;1,"Level 4 - Developing","Level 5 - Mastering")))))</f>
        <v>#N/A</v>
      </c>
      <c r="I28" t="e" cm="1" vm="1">
        <f t="array" ref="I28">_xlfn._xlws.FILTER(A28:A51,NOT(ISERROR(E28:E51)))</f>
        <v>#VALUE!</v>
      </c>
      <c r="J28" t="e" cm="1" vm="2">
        <f t="array" ref="J28">INDEX($E$28:$E$51,MATCH(_xlfn.ANCHORARRAY(I28),$A$28:$A$51,0))</f>
        <v>#VALUE!</v>
      </c>
      <c r="K28" t="e" cm="1" vm="2">
        <f t="array" ref="K28">IF(_xlfn.ANCHORARRAY(J28)&lt;0.6,_xlfn.ANCHORARRAY(J28),NA())</f>
        <v>#VALUE!</v>
      </c>
      <c r="L28" t="e" cm="1" vm="2">
        <f t="array" ref="L28">IF(_xlfn.ANCHORARRAY(J28)&gt;=0.6,IF(_xlfn.ANCHORARRAY(J28)&lt;0.8,_xlfn.ANCHORARRAY(J28),NA()),NA())</f>
        <v>#VALUE!</v>
      </c>
      <c r="M28" t="e" cm="1" vm="2">
        <f t="array" ref="M28">IF(_xlfn.ANCHORARRAY(J28)&gt;=0.8,_xlfn.ANCHORARRAY(J28),NA())</f>
        <v>#VALUE!</v>
      </c>
    </row>
    <row r="29" spans="1:13" x14ac:dyDescent="0.35">
      <c r="A29" s="87" t="s">
        <v>66</v>
      </c>
      <c r="B29" s="44"/>
      <c r="C29" s="44"/>
      <c r="D29" s="44"/>
      <c r="E29" s="88" t="e">
        <f>IFERROR(AVERAGEIFS(Combined!$M$3:$M$69,Combined!$E$3:$E$69,Summary!A29)/5,NA())</f>
        <v>#N/A</v>
      </c>
      <c r="F29" s="94" t="e">
        <f t="shared" si="0"/>
        <v>#N/A</v>
      </c>
    </row>
    <row r="30" spans="1:13" x14ac:dyDescent="0.35">
      <c r="A30" s="87" t="s">
        <v>90</v>
      </c>
      <c r="B30" s="44"/>
      <c r="C30" s="44"/>
      <c r="D30" s="44"/>
      <c r="E30" s="88" t="e">
        <f>IFERROR(AVERAGEIFS(Combined!$M$3:$M$69,Combined!$E$3:$E$69,Summary!A30)/5,NA())</f>
        <v>#N/A</v>
      </c>
      <c r="F30" s="94" t="e">
        <f t="shared" si="0"/>
        <v>#N/A</v>
      </c>
    </row>
    <row r="31" spans="1:13" x14ac:dyDescent="0.35">
      <c r="A31" s="87" t="s">
        <v>147</v>
      </c>
      <c r="B31" s="44"/>
      <c r="C31" s="44"/>
      <c r="D31" s="44"/>
      <c r="E31" s="88" t="e">
        <f>IFERROR(AVERAGEIFS(Combined!$M$3:$M$69,Combined!$E$3:$E$69,Summary!A31)/5,NA())</f>
        <v>#N/A</v>
      </c>
      <c r="F31" s="94" t="e">
        <f t="shared" si="0"/>
        <v>#N/A</v>
      </c>
    </row>
    <row r="32" spans="1:13" x14ac:dyDescent="0.35">
      <c r="A32" s="87" t="s">
        <v>177</v>
      </c>
      <c r="B32" s="44"/>
      <c r="C32" s="44"/>
      <c r="D32" s="44"/>
      <c r="E32" s="88" t="e">
        <f>IFERROR(AVERAGEIFS(Combined!$M$3:$M$69,Combined!$E$3:$E$69,Summary!A32)/5,NA())</f>
        <v>#N/A</v>
      </c>
      <c r="F32" s="94" t="e">
        <f t="shared" si="0"/>
        <v>#N/A</v>
      </c>
    </row>
    <row r="33" spans="1:6" x14ac:dyDescent="0.35">
      <c r="A33" s="87" t="s">
        <v>185</v>
      </c>
      <c r="B33" s="44"/>
      <c r="C33" s="44"/>
      <c r="D33" s="44"/>
      <c r="E33" s="88" t="e">
        <f>IFERROR(AVERAGEIFS(Combined!$M$3:$M$69,Combined!$E$3:$E$69,Summary!A33)/5,NA())</f>
        <v>#N/A</v>
      </c>
      <c r="F33" s="94" t="e">
        <f t="shared" si="0"/>
        <v>#N/A</v>
      </c>
    </row>
    <row r="34" spans="1:6" x14ac:dyDescent="0.35">
      <c r="A34" s="87" t="s">
        <v>193</v>
      </c>
      <c r="B34" s="44"/>
      <c r="C34" s="44"/>
      <c r="D34" s="44"/>
      <c r="E34" s="88" t="e">
        <f>IFERROR(AVERAGEIFS(Combined!$M$3:$M$69,Combined!$E$3:$E$69,Summary!A34)/5,NA())</f>
        <v>#N/A</v>
      </c>
      <c r="F34" s="94" t="e">
        <f t="shared" si="0"/>
        <v>#N/A</v>
      </c>
    </row>
    <row r="35" spans="1:6" x14ac:dyDescent="0.35">
      <c r="A35" s="87" t="s">
        <v>201</v>
      </c>
      <c r="B35" s="44"/>
      <c r="C35" s="44"/>
      <c r="D35" s="44"/>
      <c r="E35" s="88" t="e">
        <f>IFERROR(AVERAGEIFS(Combined!$M$3:$M$69,Combined!$E$3:$E$69,Summary!A35)/5,NA())</f>
        <v>#N/A</v>
      </c>
      <c r="F35" s="94" t="e">
        <f t="shared" si="0"/>
        <v>#N/A</v>
      </c>
    </row>
    <row r="36" spans="1:6" x14ac:dyDescent="0.35">
      <c r="A36" s="87" t="s">
        <v>209</v>
      </c>
      <c r="B36" s="44"/>
      <c r="C36" s="44"/>
      <c r="D36" s="44"/>
      <c r="E36" s="88" t="e">
        <f>IFERROR(AVERAGEIFS(Combined!$M$3:$M$69,Combined!$E$3:$E$69,Summary!A36)/5,NA())</f>
        <v>#N/A</v>
      </c>
      <c r="F36" s="94" t="e">
        <f t="shared" si="0"/>
        <v>#N/A</v>
      </c>
    </row>
    <row r="37" spans="1:6" x14ac:dyDescent="0.35">
      <c r="A37" s="87" t="s">
        <v>229</v>
      </c>
      <c r="B37" s="44"/>
      <c r="C37" s="44"/>
      <c r="D37" s="44"/>
      <c r="E37" s="88" t="e">
        <f>IFERROR(AVERAGEIFS(Combined!$M$3:$M$69,Combined!$E$3:$E$69,Summary!A37)/5,NA())</f>
        <v>#N/A</v>
      </c>
      <c r="F37" s="94" t="e">
        <f t="shared" si="0"/>
        <v>#N/A</v>
      </c>
    </row>
    <row r="38" spans="1:6" x14ac:dyDescent="0.35">
      <c r="A38" s="87" t="s">
        <v>236</v>
      </c>
      <c r="B38" s="44"/>
      <c r="C38" s="44"/>
      <c r="D38" s="44"/>
      <c r="E38" s="88" t="e">
        <f>IFERROR(AVERAGEIFS(Combined!$M$3:$M$69,Combined!$E$3:$E$69,Summary!A38)/5,NA())</f>
        <v>#N/A</v>
      </c>
      <c r="F38" s="94" t="e">
        <f t="shared" si="0"/>
        <v>#N/A</v>
      </c>
    </row>
    <row r="39" spans="1:6" x14ac:dyDescent="0.35">
      <c r="A39" s="87" t="s">
        <v>245</v>
      </c>
      <c r="B39" s="44"/>
      <c r="C39" s="44"/>
      <c r="D39" s="44"/>
      <c r="E39" s="88" t="e">
        <f>IFERROR(AVERAGEIFS(Combined!$M$3:$M$69,Combined!$E$3:$E$69,Summary!A39)/5,NA())</f>
        <v>#N/A</v>
      </c>
      <c r="F39" s="94" t="e">
        <f t="shared" si="0"/>
        <v>#N/A</v>
      </c>
    </row>
    <row r="40" spans="1:6" x14ac:dyDescent="0.35">
      <c r="A40" s="87" t="s">
        <v>260</v>
      </c>
      <c r="B40" s="44"/>
      <c r="C40" s="44"/>
      <c r="D40" s="44"/>
      <c r="E40" s="88" t="e">
        <f>IFERROR(AVERAGEIFS(Combined!$M$3:$M$69,Combined!$E$3:$E$69,Summary!A40)/5,NA())</f>
        <v>#N/A</v>
      </c>
      <c r="F40" s="94" t="e">
        <f t="shared" si="0"/>
        <v>#N/A</v>
      </c>
    </row>
    <row r="41" spans="1:6" x14ac:dyDescent="0.35">
      <c r="A41" s="87" t="s">
        <v>268</v>
      </c>
      <c r="B41" s="44"/>
      <c r="C41" s="44"/>
      <c r="D41" s="44"/>
      <c r="E41" s="88" t="e">
        <f>IFERROR(AVERAGEIFS(Combined!$M$3:$M$69,Combined!$E$3:$E$69,Summary!A41)/5,NA())</f>
        <v>#N/A</v>
      </c>
      <c r="F41" s="94" t="e">
        <f t="shared" si="0"/>
        <v>#N/A</v>
      </c>
    </row>
    <row r="42" spans="1:6" x14ac:dyDescent="0.35">
      <c r="A42" s="87" t="s">
        <v>415</v>
      </c>
      <c r="B42" s="44"/>
      <c r="C42" s="44"/>
      <c r="D42" s="44"/>
      <c r="E42" s="88" t="e">
        <f>IFERROR(AVERAGEIFS(Combined!$M$3:$M$69,Combined!$E$3:$E$69,Summary!A42)/5,NA())</f>
        <v>#N/A</v>
      </c>
      <c r="F42" s="94" t="e">
        <f t="shared" si="0"/>
        <v>#N/A</v>
      </c>
    </row>
    <row r="43" spans="1:6" x14ac:dyDescent="0.35">
      <c r="A43" s="87" t="s">
        <v>422</v>
      </c>
      <c r="B43" s="44"/>
      <c r="C43" s="44"/>
      <c r="D43" s="44"/>
      <c r="E43" s="88" t="e">
        <f>IFERROR(AVERAGEIFS(Combined!$M$3:$M$69,Combined!$E$3:$E$69,Summary!A43)/5,NA())</f>
        <v>#N/A</v>
      </c>
      <c r="F43" s="94" t="e">
        <f t="shared" si="0"/>
        <v>#N/A</v>
      </c>
    </row>
    <row r="44" spans="1:6" x14ac:dyDescent="0.35">
      <c r="A44" s="87" t="s">
        <v>429</v>
      </c>
      <c r="B44" s="44"/>
      <c r="C44" s="44"/>
      <c r="D44" s="44"/>
      <c r="E44" s="88" t="e">
        <f>IFERROR(AVERAGEIFS(Combined!$M$3:$M$69,Combined!$E$3:$E$69,Summary!A44)/5,NA())</f>
        <v>#N/A</v>
      </c>
      <c r="F44" s="94" t="e">
        <f t="shared" si="0"/>
        <v>#N/A</v>
      </c>
    </row>
    <row r="45" spans="1:6" x14ac:dyDescent="0.35">
      <c r="A45" s="87" t="s">
        <v>437</v>
      </c>
      <c r="B45" s="44"/>
      <c r="C45" s="44"/>
      <c r="D45" s="44"/>
      <c r="E45" s="88" t="e">
        <f>IFERROR(AVERAGEIFS(Combined!$M$3:$M$69,Combined!$E$3:$E$69,Summary!A45)/5,NA())</f>
        <v>#N/A</v>
      </c>
      <c r="F45" s="94" t="e">
        <f t="shared" si="0"/>
        <v>#N/A</v>
      </c>
    </row>
    <row r="46" spans="1:6" x14ac:dyDescent="0.35">
      <c r="A46" s="87" t="s">
        <v>445</v>
      </c>
      <c r="B46" s="44"/>
      <c r="C46" s="44"/>
      <c r="D46" s="44"/>
      <c r="E46" s="88" t="e">
        <f>IFERROR(AVERAGEIFS(Combined!$M$3:$M$69,Combined!$E$3:$E$69,Summary!A46)/5,NA())</f>
        <v>#N/A</v>
      </c>
      <c r="F46" s="94" t="e">
        <f t="shared" si="0"/>
        <v>#N/A</v>
      </c>
    </row>
    <row r="47" spans="1:6" x14ac:dyDescent="0.35">
      <c r="A47" s="87" t="s">
        <v>453</v>
      </c>
      <c r="B47" s="44"/>
      <c r="C47" s="44"/>
      <c r="D47" s="44"/>
      <c r="E47" s="88" t="e">
        <f>IFERROR(AVERAGEIFS(Combined!$M$3:$M$69,Combined!$E$3:$E$69,Summary!A47)/5,NA())</f>
        <v>#N/A</v>
      </c>
      <c r="F47" s="94" t="e">
        <f t="shared" si="0"/>
        <v>#N/A</v>
      </c>
    </row>
    <row r="48" spans="1:6" x14ac:dyDescent="0.35">
      <c r="A48" s="87" t="s">
        <v>461</v>
      </c>
      <c r="B48" s="44"/>
      <c r="C48" s="44"/>
      <c r="D48" s="44"/>
      <c r="E48" s="88" t="e">
        <f>IFERROR(AVERAGEIFS(Combined!$M$3:$M$69,Combined!$E$3:$E$69,Summary!A48)/5,NA())</f>
        <v>#N/A</v>
      </c>
      <c r="F48" s="94" t="e">
        <f t="shared" si="0"/>
        <v>#N/A</v>
      </c>
    </row>
    <row r="49" spans="1:6" x14ac:dyDescent="0.35">
      <c r="A49" s="87" t="s">
        <v>474</v>
      </c>
      <c r="B49" s="44"/>
      <c r="C49" s="44"/>
      <c r="D49" s="44"/>
      <c r="E49" s="88" t="e">
        <f>IFERROR(AVERAGEIFS(Combined!$M$3:$M$69,Combined!$E$3:$E$69,Summary!A49)/5,NA())</f>
        <v>#N/A</v>
      </c>
      <c r="F49" s="94" t="e">
        <f t="shared" si="0"/>
        <v>#N/A</v>
      </c>
    </row>
    <row r="50" spans="1:6" x14ac:dyDescent="0.35">
      <c r="A50" s="87" t="s">
        <v>481</v>
      </c>
      <c r="B50" s="44"/>
      <c r="C50" s="44"/>
      <c r="D50" s="44"/>
      <c r="E50" s="88" t="e">
        <f>IFERROR(AVERAGEIFS(Combined!$M$3:$M$69,Combined!$E$3:$E$69,Summary!A50)/5,NA())</f>
        <v>#N/A</v>
      </c>
      <c r="F50" s="94" t="e">
        <f t="shared" si="0"/>
        <v>#N/A</v>
      </c>
    </row>
    <row r="51" spans="1:6" ht="16" thickBot="1" x14ac:dyDescent="0.4">
      <c r="A51" s="89" t="s">
        <v>488</v>
      </c>
      <c r="B51" s="90"/>
      <c r="C51" s="90"/>
      <c r="D51" s="90"/>
      <c r="E51" s="91" t="e">
        <f>IFERROR(AVERAGEIFS(Combined!$M$3:$M$69,Combined!$E$3:$E$69,Summary!A51)/5,NA())</f>
        <v>#N/A</v>
      </c>
      <c r="F51" s="95" t="e">
        <f t="shared" si="0"/>
        <v>#N/A</v>
      </c>
    </row>
  </sheetData>
  <sheetProtection algorithmName="SHA-512" hashValue="uVLcfncwkudufA/xdcts0j05A/Ge+2FI8EuBRRzmGqa0EwCSOCEPs/TPqMQrJ66E+iUm6aPQnUGFtPtbXyIUfA==" saltValue="6/0idqY1wJsMuULTwfBm5A==" spinCount="100000" sheet="1" objects="1" scenarios="1"/>
  <pageMargins left="0.7" right="0.7" top="0.75" bottom="0.75" header="0.3" footer="0.3"/>
  <headerFooter>
    <oddHeader>&amp;C&amp;"Calibri"&amp;10&amp;K000000 OFFICIAL - HMG ONLY&amp;1#_x000D_</oddHeader>
    <oddFooter>&amp;C_x000D_&amp;1#&amp;"Calibri"&amp;10&amp;K000000 OFFICIAL - HMG ONLY</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C1A83-B57D-4D98-8F6A-4D272A1E6D53}">
  <dimension ref="A1:J91"/>
  <sheetViews>
    <sheetView topLeftCell="B1" zoomScale="90" zoomScaleNormal="90" workbookViewId="0">
      <selection activeCell="B1" sqref="B1"/>
    </sheetView>
  </sheetViews>
  <sheetFormatPr defaultRowHeight="15.5" x14ac:dyDescent="0.35"/>
  <cols>
    <col min="1" max="1" width="9.23046875" hidden="1" customWidth="1"/>
    <col min="2" max="2" width="13.69140625" customWidth="1"/>
    <col min="3" max="3" width="13.4609375" customWidth="1"/>
    <col min="5" max="5" width="21.3046875" customWidth="1"/>
    <col min="6" max="7" width="17.84375" customWidth="1"/>
    <col min="8" max="8" width="15" customWidth="1"/>
    <col min="9" max="9" width="42.84375" customWidth="1"/>
    <col min="10" max="10" width="29.3046875" customWidth="1"/>
  </cols>
  <sheetData>
    <row r="1" spans="1:10" ht="28" x14ac:dyDescent="0.6">
      <c r="B1" s="101" t="s">
        <v>533</v>
      </c>
      <c r="C1" s="100"/>
      <c r="D1" s="100"/>
      <c r="E1" s="100"/>
      <c r="F1" s="100"/>
      <c r="G1" s="100"/>
      <c r="H1" s="100"/>
      <c r="I1" s="100"/>
      <c r="J1" s="100"/>
    </row>
    <row r="3" spans="1:10" x14ac:dyDescent="0.35">
      <c r="B3" s="162" t="s">
        <v>512</v>
      </c>
      <c r="C3" s="162" t="s">
        <v>13</v>
      </c>
      <c r="D3" s="162" t="s">
        <v>534</v>
      </c>
      <c r="E3" s="162" t="s">
        <v>535</v>
      </c>
      <c r="F3" s="163" t="s">
        <v>536</v>
      </c>
      <c r="G3" s="163" t="s">
        <v>537</v>
      </c>
      <c r="H3" s="162" t="s">
        <v>538</v>
      </c>
      <c r="I3" s="162" t="s">
        <v>539</v>
      </c>
      <c r="J3" s="162" t="s">
        <v>540</v>
      </c>
    </row>
    <row r="4" spans="1:10" ht="62" x14ac:dyDescent="0.35">
      <c r="A4" t="e" cm="1" vm="1">
        <f t="array" ref="A4">_xlfn._xlws.FILTER(Combined!B3:B69,Combined!Y3:Y69)</f>
        <v>#VALUE!</v>
      </c>
      <c r="B4" s="102" t="e" cm="1" vm="2">
        <f t="array" ref="B4">LEFT(_xlfn.ANCHORARRAY(A4),FIND("//",_xlfn.ANCHORARRAY(A4))-1)</f>
        <v>#VALUE!</v>
      </c>
      <c r="C4" s="102" t="e" cm="1" vm="2">
        <f t="array" ref="C4">INDEX(Combined!$E$3:$E$69,MATCH(_xlfn.ANCHORARRAY('Improvement Actions'!A4),Combined!$B$3:$B$69,0))</f>
        <v>#VALUE!</v>
      </c>
      <c r="D4" s="102" t="e" cm="1" vm="2">
        <f t="array" ref="D4">RIGHT(_xlfn.ANCHORARRAY(A4),LEN(_xlfn.ANCHORARRAY(A4))-FIND("//",_xlfn.ANCHORARRAY(A4))-1)</f>
        <v>#VALUE!</v>
      </c>
      <c r="E4" s="102" t="e" cm="1" vm="2">
        <f t="array" ref="E4">INDEX(Combined!$F$3:$F$69,MATCH(_xlfn.ANCHORARRAY('Improvement Actions'!A4),Combined!$B$3:$B$69,0))</f>
        <v>#VALUE!</v>
      </c>
      <c r="F4" s="102" t="e" cm="1" vm="2">
        <f t="array" ref="F4">INDEX(Combined!$L$3:$L$69,MATCH(_xlfn.ANCHORARRAY('Improvement Actions'!A4),Combined!$B$3:$B$69,0))</f>
        <v>#VALUE!</v>
      </c>
      <c r="G4" s="102" t="e" cm="1" vm="2">
        <f t="array" ref="G4">INDEX(LIsts!$G$5:$G$10,MATCH(_xlfn.ANCHORARRAY('Improvement Actions'!F4),LIsts!$F$5:$F$10,0))</f>
        <v>#VALUE!</v>
      </c>
      <c r="H4" s="102" t="e" cm="1" vm="2">
        <f t="array" ref="H4">INDEX(Combined!$Q$3:$Q$69,MATCH(_xlfn.ANCHORARRAY('Improvement Actions'!A4),Combined!$B$3:$B$69,0))</f>
        <v>#VALUE!</v>
      </c>
      <c r="I4" s="102" t="e" cm="1" vm="2">
        <f t="array" ref="I4">INDEX(Combined!$R$3:$R$69,MATCH(_xlfn.ANCHORARRAY('Improvement Actions'!A4),Combined!$B$3:$B$69,0))</f>
        <v>#VALUE!</v>
      </c>
      <c r="J4" s="102" t="e" cm="1" vm="2">
        <f t="array" ref="J4">INDEX(Combined!$X$3:$X$69,MATCH(_xlfn.ANCHORARRAY('Improvement Actions'!A4),Combined!$B$3:$B$69,0))</f>
        <v>#VALUE!</v>
      </c>
    </row>
    <row r="5" spans="1:10" ht="46.5" x14ac:dyDescent="0.35">
      <c r="B5" s="102"/>
      <c r="C5" s="102"/>
      <c r="D5" s="102"/>
      <c r="E5" s="102"/>
      <c r="F5" s="102"/>
      <c r="G5" s="102"/>
      <c r="H5" s="102"/>
      <c r="I5" s="102"/>
      <c r="J5" s="102"/>
    </row>
    <row r="6" spans="1:10" ht="46.5" x14ac:dyDescent="0.35">
      <c r="B6" s="102"/>
      <c r="C6" s="102"/>
      <c r="D6" s="102"/>
      <c r="E6" s="102"/>
      <c r="F6" s="102"/>
      <c r="G6" s="102"/>
      <c r="H6" s="102"/>
      <c r="I6" s="102"/>
      <c r="J6" s="102"/>
    </row>
    <row r="7" spans="1:10" ht="46.5" x14ac:dyDescent="0.35">
      <c r="B7" s="102"/>
      <c r="C7" s="102"/>
      <c r="D7" s="102"/>
      <c r="E7" s="102"/>
      <c r="F7" s="102"/>
      <c r="G7" s="102"/>
      <c r="H7" s="102"/>
      <c r="I7" s="102"/>
      <c r="J7" s="102"/>
    </row>
    <row r="8" spans="1:10" ht="31" x14ac:dyDescent="0.35">
      <c r="B8" s="102"/>
      <c r="C8" s="102"/>
      <c r="D8" s="102"/>
      <c r="E8" s="102"/>
      <c r="F8" s="102"/>
      <c r="G8" s="102"/>
      <c r="H8" s="102"/>
      <c r="I8" s="102"/>
      <c r="J8" s="102"/>
    </row>
    <row r="9" spans="1:10" ht="31" x14ac:dyDescent="0.35">
      <c r="B9" s="102"/>
      <c r="C9" s="102"/>
      <c r="D9" s="102"/>
      <c r="E9" s="102"/>
      <c r="F9" s="102"/>
      <c r="G9" s="102"/>
      <c r="H9" s="102"/>
      <c r="I9" s="102"/>
      <c r="J9" s="102"/>
    </row>
    <row r="10" spans="1:10" ht="31" x14ac:dyDescent="0.35">
      <c r="B10" s="102"/>
      <c r="C10" s="102"/>
      <c r="D10" s="102"/>
      <c r="E10" s="102"/>
      <c r="F10" s="102"/>
      <c r="G10" s="102"/>
      <c r="H10" s="102"/>
      <c r="I10" s="102"/>
      <c r="J10" s="102"/>
    </row>
    <row r="11" spans="1:10" ht="62" x14ac:dyDescent="0.35">
      <c r="B11" s="102"/>
      <c r="C11" s="102"/>
      <c r="D11" s="102"/>
      <c r="E11" s="102"/>
      <c r="F11" s="102"/>
      <c r="G11" s="102"/>
      <c r="H11" s="102"/>
      <c r="I11" s="102"/>
      <c r="J11" s="102"/>
    </row>
    <row r="12" spans="1:10" ht="46.5" x14ac:dyDescent="0.35">
      <c r="B12" s="102"/>
      <c r="C12" s="102"/>
      <c r="D12" s="102"/>
      <c r="E12" s="102"/>
      <c r="F12" s="102"/>
      <c r="G12" s="102"/>
      <c r="H12" s="102"/>
      <c r="I12" s="102"/>
      <c r="J12" s="102"/>
    </row>
    <row r="13" spans="1:10" ht="31" x14ac:dyDescent="0.35">
      <c r="B13" s="102"/>
      <c r="C13" s="102"/>
      <c r="D13" s="102"/>
      <c r="E13" s="102"/>
      <c r="F13" s="102"/>
      <c r="G13" s="102"/>
      <c r="H13" s="102"/>
      <c r="I13" s="102"/>
      <c r="J13" s="102"/>
    </row>
    <row r="14" spans="1:10" ht="62" x14ac:dyDescent="0.35">
      <c r="B14" s="102"/>
      <c r="C14" s="102"/>
      <c r="D14" s="102"/>
      <c r="E14" s="102"/>
      <c r="F14" s="102"/>
      <c r="G14" s="102"/>
      <c r="H14" s="102"/>
      <c r="I14" s="102"/>
      <c r="J14" s="102"/>
    </row>
    <row r="15" spans="1:10" ht="31" x14ac:dyDescent="0.35">
      <c r="B15" s="102"/>
      <c r="C15" s="102"/>
      <c r="D15" s="102"/>
      <c r="E15" s="102"/>
      <c r="F15" s="102"/>
      <c r="G15" s="102"/>
      <c r="H15" s="102"/>
      <c r="I15" s="102"/>
      <c r="J15" s="102"/>
    </row>
    <row r="16" spans="1:10" ht="31" x14ac:dyDescent="0.35">
      <c r="B16" s="102"/>
      <c r="C16" s="102"/>
      <c r="D16" s="102"/>
      <c r="E16" s="102"/>
      <c r="F16" s="102"/>
      <c r="G16" s="102"/>
      <c r="H16" s="102"/>
      <c r="I16" s="102"/>
      <c r="J16" s="102"/>
    </row>
    <row r="17" spans="2:10" x14ac:dyDescent="0.35">
      <c r="B17" s="102"/>
      <c r="C17" s="102"/>
      <c r="D17" s="102"/>
      <c r="E17" s="102"/>
      <c r="F17" s="102"/>
      <c r="G17" s="102"/>
      <c r="H17" s="102"/>
      <c r="I17" s="102"/>
      <c r="J17" s="102"/>
    </row>
    <row r="18" spans="2:10" x14ac:dyDescent="0.35">
      <c r="B18" s="102"/>
      <c r="C18" s="102"/>
      <c r="D18" s="102"/>
      <c r="E18" s="102"/>
      <c r="F18" s="102"/>
      <c r="G18" s="102"/>
      <c r="H18" s="102"/>
      <c r="I18" s="102"/>
      <c r="J18" s="102"/>
    </row>
    <row r="19" spans="2:10" x14ac:dyDescent="0.35">
      <c r="B19" s="102"/>
      <c r="C19" s="102"/>
      <c r="D19" s="102"/>
      <c r="E19" s="102"/>
      <c r="F19" s="102"/>
      <c r="G19" s="102"/>
      <c r="H19" s="102"/>
      <c r="I19" s="102"/>
      <c r="J19" s="102"/>
    </row>
    <row r="20" spans="2:10" x14ac:dyDescent="0.35">
      <c r="B20" s="102"/>
      <c r="C20" s="102"/>
      <c r="D20" s="102"/>
      <c r="E20" s="102"/>
      <c r="F20" s="102"/>
      <c r="G20" s="102"/>
      <c r="H20" s="102"/>
      <c r="I20" s="102"/>
      <c r="J20" s="102"/>
    </row>
    <row r="21" spans="2:10" x14ac:dyDescent="0.35">
      <c r="B21" s="102"/>
      <c r="C21" s="102"/>
      <c r="D21" s="102"/>
      <c r="E21" s="102"/>
      <c r="F21" s="102"/>
      <c r="G21" s="102"/>
      <c r="H21" s="102"/>
      <c r="I21" s="102"/>
      <c r="J21" s="102"/>
    </row>
    <row r="22" spans="2:10" x14ac:dyDescent="0.35">
      <c r="B22" s="102"/>
      <c r="C22" s="102"/>
      <c r="D22" s="102"/>
      <c r="E22" s="102"/>
      <c r="F22" s="102"/>
      <c r="G22" s="102"/>
      <c r="H22" s="102"/>
      <c r="I22" s="102"/>
      <c r="J22" s="102"/>
    </row>
    <row r="23" spans="2:10" x14ac:dyDescent="0.35">
      <c r="B23" s="102"/>
      <c r="C23" s="102"/>
      <c r="D23" s="102"/>
      <c r="E23" s="102"/>
      <c r="F23" s="102"/>
      <c r="G23" s="102"/>
      <c r="H23" s="102"/>
      <c r="I23" s="102"/>
      <c r="J23" s="102"/>
    </row>
    <row r="24" spans="2:10" x14ac:dyDescent="0.35">
      <c r="B24" s="102"/>
      <c r="C24" s="102"/>
      <c r="D24" s="102"/>
      <c r="E24" s="102"/>
      <c r="F24" s="102"/>
      <c r="G24" s="102"/>
      <c r="H24" s="102"/>
      <c r="I24" s="102"/>
      <c r="J24" s="102"/>
    </row>
    <row r="25" spans="2:10" x14ac:dyDescent="0.35">
      <c r="B25" s="102"/>
      <c r="C25" s="102"/>
      <c r="D25" s="102"/>
      <c r="E25" s="102"/>
      <c r="F25" s="102"/>
      <c r="G25" s="102"/>
      <c r="H25" s="102"/>
      <c r="I25" s="102"/>
      <c r="J25" s="102"/>
    </row>
    <row r="26" spans="2:10" x14ac:dyDescent="0.35">
      <c r="B26" s="102"/>
      <c r="C26" s="102"/>
      <c r="D26" s="102"/>
      <c r="E26" s="102"/>
      <c r="F26" s="102"/>
      <c r="G26" s="102"/>
      <c r="H26" s="102"/>
      <c r="I26" s="102"/>
      <c r="J26" s="102"/>
    </row>
    <row r="27" spans="2:10" x14ac:dyDescent="0.35">
      <c r="B27" s="102"/>
      <c r="C27" s="102"/>
      <c r="D27" s="102"/>
      <c r="E27" s="102"/>
      <c r="F27" s="102"/>
      <c r="G27" s="102"/>
      <c r="H27" s="102"/>
      <c r="I27" s="102"/>
      <c r="J27" s="102"/>
    </row>
    <row r="28" spans="2:10" x14ac:dyDescent="0.35">
      <c r="B28" s="102"/>
      <c r="C28" s="102"/>
      <c r="D28" s="102"/>
      <c r="E28" s="102"/>
      <c r="F28" s="102"/>
      <c r="G28" s="102"/>
      <c r="H28" s="102"/>
      <c r="I28" s="102"/>
      <c r="J28" s="102"/>
    </row>
    <row r="29" spans="2:10" x14ac:dyDescent="0.35">
      <c r="B29" s="102"/>
      <c r="C29" s="102"/>
      <c r="D29" s="102"/>
      <c r="E29" s="102"/>
      <c r="F29" s="102"/>
      <c r="G29" s="102"/>
      <c r="H29" s="102"/>
      <c r="I29" s="102"/>
      <c r="J29" s="102"/>
    </row>
    <row r="30" spans="2:10" x14ac:dyDescent="0.35">
      <c r="B30" s="102"/>
      <c r="C30" s="102"/>
      <c r="D30" s="102"/>
      <c r="E30" s="102"/>
      <c r="F30" s="102"/>
      <c r="G30" s="102"/>
      <c r="H30" s="102"/>
      <c r="I30" s="102"/>
      <c r="J30" s="102"/>
    </row>
    <row r="31" spans="2:10" x14ac:dyDescent="0.35">
      <c r="B31" s="102"/>
      <c r="C31" s="102"/>
      <c r="D31" s="102"/>
      <c r="E31" s="102"/>
      <c r="F31" s="102"/>
      <c r="G31" s="102"/>
      <c r="H31" s="102"/>
      <c r="I31" s="102"/>
      <c r="J31" s="102"/>
    </row>
    <row r="32" spans="2:10" x14ac:dyDescent="0.35">
      <c r="B32" s="102"/>
      <c r="C32" s="102"/>
      <c r="D32" s="102"/>
      <c r="E32" s="102"/>
      <c r="F32" s="102"/>
      <c r="G32" s="102"/>
      <c r="H32" s="102"/>
      <c r="I32" s="102"/>
      <c r="J32" s="102"/>
    </row>
    <row r="33" spans="2:10" x14ac:dyDescent="0.35">
      <c r="B33" s="102"/>
      <c r="C33" s="102"/>
      <c r="D33" s="102"/>
      <c r="E33" s="102"/>
      <c r="F33" s="102"/>
      <c r="G33" s="102"/>
      <c r="H33" s="102"/>
      <c r="I33" s="102"/>
      <c r="J33" s="102"/>
    </row>
    <row r="34" spans="2:10" x14ac:dyDescent="0.35">
      <c r="B34" s="102"/>
      <c r="C34" s="102"/>
      <c r="D34" s="102"/>
      <c r="E34" s="102"/>
      <c r="F34" s="102"/>
      <c r="G34" s="102"/>
      <c r="H34" s="102"/>
      <c r="I34" s="102"/>
      <c r="J34" s="102"/>
    </row>
    <row r="35" spans="2:10" x14ac:dyDescent="0.35">
      <c r="B35" s="102"/>
      <c r="C35" s="102"/>
      <c r="D35" s="102"/>
      <c r="E35" s="102"/>
      <c r="F35" s="102"/>
      <c r="G35" s="102"/>
      <c r="H35" s="102"/>
      <c r="I35" s="102"/>
      <c r="J35" s="102"/>
    </row>
    <row r="36" spans="2:10" x14ac:dyDescent="0.35">
      <c r="B36" s="102"/>
      <c r="C36" s="102"/>
      <c r="D36" s="102"/>
      <c r="E36" s="102"/>
      <c r="F36" s="102"/>
      <c r="G36" s="102"/>
      <c r="H36" s="102"/>
      <c r="I36" s="102"/>
      <c r="J36" s="102"/>
    </row>
    <row r="37" spans="2:10" x14ac:dyDescent="0.35">
      <c r="B37" s="102"/>
      <c r="C37" s="102"/>
      <c r="D37" s="102"/>
      <c r="E37" s="102"/>
      <c r="F37" s="102"/>
      <c r="G37" s="102"/>
      <c r="H37" s="102"/>
      <c r="I37" s="102"/>
      <c r="J37" s="102"/>
    </row>
    <row r="38" spans="2:10" x14ac:dyDescent="0.35">
      <c r="B38" s="102"/>
      <c r="C38" s="102"/>
      <c r="D38" s="102"/>
      <c r="E38" s="102"/>
      <c r="F38" s="102"/>
      <c r="G38" s="102"/>
      <c r="H38" s="102"/>
      <c r="I38" s="102"/>
      <c r="J38" s="102"/>
    </row>
    <row r="39" spans="2:10" x14ac:dyDescent="0.35">
      <c r="B39" s="102"/>
      <c r="C39" s="102"/>
      <c r="D39" s="102"/>
      <c r="E39" s="102"/>
      <c r="F39" s="102"/>
      <c r="G39" s="102"/>
      <c r="H39" s="102"/>
      <c r="I39" s="102"/>
      <c r="J39" s="102"/>
    </row>
    <row r="40" spans="2:10" x14ac:dyDescent="0.35">
      <c r="B40" s="102"/>
      <c r="C40" s="102"/>
      <c r="D40" s="102"/>
      <c r="E40" s="102"/>
      <c r="F40" s="102"/>
      <c r="G40" s="102"/>
      <c r="H40" s="102"/>
      <c r="I40" s="102"/>
      <c r="J40" s="102"/>
    </row>
    <row r="41" spans="2:10" x14ac:dyDescent="0.35">
      <c r="B41" s="102"/>
      <c r="C41" s="102"/>
      <c r="D41" s="102"/>
      <c r="E41" s="102"/>
      <c r="F41" s="102"/>
      <c r="G41" s="102"/>
      <c r="H41" s="102"/>
      <c r="I41" s="102"/>
      <c r="J41" s="102"/>
    </row>
    <row r="42" spans="2:10" x14ac:dyDescent="0.35">
      <c r="B42" s="102"/>
      <c r="C42" s="102"/>
      <c r="D42" s="102"/>
      <c r="E42" s="102"/>
      <c r="F42" s="102"/>
      <c r="G42" s="102"/>
      <c r="H42" s="102"/>
      <c r="I42" s="102"/>
      <c r="J42" s="102"/>
    </row>
    <row r="43" spans="2:10" x14ac:dyDescent="0.35">
      <c r="B43" s="102"/>
      <c r="C43" s="102"/>
      <c r="D43" s="102"/>
      <c r="E43" s="102"/>
      <c r="F43" s="102"/>
      <c r="G43" s="102"/>
      <c r="H43" s="102"/>
      <c r="I43" s="102"/>
      <c r="J43" s="102"/>
    </row>
    <row r="44" spans="2:10" x14ac:dyDescent="0.35">
      <c r="B44" s="102"/>
      <c r="C44" s="102"/>
      <c r="D44" s="102"/>
      <c r="E44" s="102"/>
      <c r="F44" s="102"/>
      <c r="G44" s="102"/>
      <c r="H44" s="102"/>
      <c r="I44" s="102"/>
      <c r="J44" s="102"/>
    </row>
    <row r="45" spans="2:10" x14ac:dyDescent="0.35">
      <c r="B45" s="102"/>
      <c r="C45" s="102"/>
      <c r="D45" s="102"/>
      <c r="E45" s="102"/>
      <c r="F45" s="102"/>
      <c r="G45" s="102"/>
      <c r="H45" s="102"/>
      <c r="I45" s="102"/>
      <c r="J45" s="102"/>
    </row>
    <row r="46" spans="2:10" x14ac:dyDescent="0.35">
      <c r="B46" s="102"/>
      <c r="C46" s="102"/>
      <c r="D46" s="102"/>
      <c r="E46" s="102"/>
      <c r="F46" s="102"/>
      <c r="G46" s="102"/>
      <c r="H46" s="102"/>
      <c r="I46" s="102"/>
      <c r="J46" s="102"/>
    </row>
    <row r="47" spans="2:10" x14ac:dyDescent="0.35">
      <c r="B47" s="102"/>
      <c r="C47" s="102"/>
      <c r="D47" s="102"/>
      <c r="E47" s="102"/>
      <c r="F47" s="102"/>
      <c r="G47" s="102"/>
      <c r="H47" s="102"/>
      <c r="I47" s="102"/>
      <c r="J47" s="102"/>
    </row>
    <row r="48" spans="2:10" x14ac:dyDescent="0.35">
      <c r="B48" s="102"/>
      <c r="C48" s="102"/>
      <c r="D48" s="102"/>
      <c r="E48" s="102"/>
      <c r="F48" s="102"/>
      <c r="G48" s="102"/>
      <c r="H48" s="102"/>
      <c r="I48" s="102"/>
      <c r="J48" s="102"/>
    </row>
    <row r="49" spans="2:10" x14ac:dyDescent="0.35">
      <c r="B49" s="102"/>
      <c r="C49" s="102"/>
      <c r="D49" s="102"/>
      <c r="E49" s="102"/>
      <c r="F49" s="102"/>
      <c r="G49" s="102"/>
      <c r="H49" s="102"/>
      <c r="I49" s="102"/>
      <c r="J49" s="102"/>
    </row>
    <row r="50" spans="2:10" x14ac:dyDescent="0.35">
      <c r="B50" s="102"/>
      <c r="C50" s="102"/>
      <c r="D50" s="102"/>
      <c r="E50" s="102"/>
      <c r="F50" s="102"/>
      <c r="G50" s="102"/>
      <c r="H50" s="102"/>
      <c r="I50" s="102"/>
      <c r="J50" s="102"/>
    </row>
    <row r="51" spans="2:10" x14ac:dyDescent="0.35">
      <c r="B51" s="102"/>
      <c r="C51" s="102"/>
      <c r="D51" s="102"/>
      <c r="E51" s="102"/>
      <c r="F51" s="102"/>
      <c r="G51" s="102"/>
      <c r="H51" s="102"/>
      <c r="I51" s="102"/>
      <c r="J51" s="102"/>
    </row>
    <row r="52" spans="2:10" x14ac:dyDescent="0.35">
      <c r="B52" s="102"/>
      <c r="C52" s="102"/>
      <c r="D52" s="102"/>
      <c r="E52" s="102"/>
      <c r="F52" s="102"/>
      <c r="G52" s="102"/>
      <c r="H52" s="102"/>
      <c r="I52" s="102"/>
      <c r="J52" s="102"/>
    </row>
    <row r="53" spans="2:10" x14ac:dyDescent="0.35">
      <c r="B53" s="102"/>
      <c r="C53" s="102"/>
      <c r="D53" s="102"/>
      <c r="E53" s="102"/>
      <c r="F53" s="102"/>
      <c r="G53" s="102"/>
      <c r="H53" s="102"/>
      <c r="I53" s="102"/>
      <c r="J53" s="102"/>
    </row>
    <row r="54" spans="2:10" x14ac:dyDescent="0.35">
      <c r="B54" s="102"/>
      <c r="C54" s="102"/>
      <c r="D54" s="102"/>
      <c r="E54" s="102"/>
      <c r="F54" s="102"/>
      <c r="G54" s="102"/>
      <c r="H54" s="102"/>
      <c r="I54" s="102"/>
      <c r="J54" s="102"/>
    </row>
    <row r="55" spans="2:10" x14ac:dyDescent="0.35">
      <c r="B55" s="102"/>
      <c r="C55" s="102"/>
      <c r="D55" s="102"/>
      <c r="E55" s="102"/>
      <c r="F55" s="102"/>
      <c r="G55" s="102"/>
      <c r="H55" s="102"/>
      <c r="I55" s="102"/>
      <c r="J55" s="102"/>
    </row>
    <row r="56" spans="2:10" x14ac:dyDescent="0.35">
      <c r="B56" s="102"/>
      <c r="C56" s="102"/>
      <c r="D56" s="102"/>
      <c r="E56" s="102"/>
      <c r="F56" s="102"/>
      <c r="G56" s="102"/>
      <c r="H56" s="102"/>
      <c r="I56" s="102"/>
      <c r="J56" s="102"/>
    </row>
    <row r="57" spans="2:10" x14ac:dyDescent="0.35">
      <c r="B57" s="102"/>
      <c r="C57" s="102"/>
      <c r="D57" s="102"/>
      <c r="E57" s="102"/>
      <c r="F57" s="102"/>
      <c r="G57" s="102"/>
      <c r="H57" s="102"/>
      <c r="I57" s="102"/>
      <c r="J57" s="102"/>
    </row>
    <row r="58" spans="2:10" x14ac:dyDescent="0.35">
      <c r="B58" s="102"/>
      <c r="C58" s="102"/>
      <c r="D58" s="102"/>
      <c r="E58" s="102"/>
      <c r="F58" s="102"/>
      <c r="G58" s="102"/>
      <c r="H58" s="102"/>
      <c r="I58" s="102"/>
      <c r="J58" s="102"/>
    </row>
    <row r="59" spans="2:10" x14ac:dyDescent="0.35">
      <c r="B59" s="102"/>
      <c r="C59" s="102"/>
      <c r="D59" s="102"/>
      <c r="E59" s="102"/>
      <c r="F59" s="102"/>
      <c r="G59" s="102"/>
      <c r="H59" s="102"/>
      <c r="I59" s="102"/>
      <c r="J59" s="102"/>
    </row>
    <row r="60" spans="2:10" x14ac:dyDescent="0.35">
      <c r="B60" s="102"/>
      <c r="C60" s="102"/>
      <c r="D60" s="102"/>
      <c r="E60" s="102"/>
      <c r="F60" s="102"/>
      <c r="G60" s="102"/>
      <c r="H60" s="102"/>
      <c r="I60" s="102"/>
      <c r="J60" s="102"/>
    </row>
    <row r="61" spans="2:10" x14ac:dyDescent="0.35">
      <c r="B61" s="102"/>
      <c r="C61" s="102"/>
      <c r="D61" s="102"/>
      <c r="E61" s="102"/>
      <c r="F61" s="102"/>
      <c r="G61" s="102"/>
      <c r="H61" s="102"/>
      <c r="I61" s="102"/>
      <c r="J61" s="102"/>
    </row>
    <row r="62" spans="2:10" x14ac:dyDescent="0.35">
      <c r="B62" s="102"/>
      <c r="C62" s="102"/>
      <c r="D62" s="102"/>
      <c r="E62" s="102"/>
      <c r="F62" s="102"/>
      <c r="G62" s="102"/>
      <c r="H62" s="102"/>
      <c r="I62" s="102"/>
      <c r="J62" s="102"/>
    </row>
    <row r="63" spans="2:10" x14ac:dyDescent="0.35">
      <c r="B63" s="102"/>
      <c r="C63" s="102"/>
      <c r="D63" s="102"/>
      <c r="E63" s="102"/>
      <c r="F63" s="102"/>
      <c r="G63" s="102"/>
      <c r="H63" s="102"/>
      <c r="I63" s="102"/>
      <c r="J63" s="102"/>
    </row>
    <row r="64" spans="2:10" x14ac:dyDescent="0.35">
      <c r="B64" s="102"/>
      <c r="C64" s="102"/>
      <c r="D64" s="102"/>
      <c r="E64" s="102"/>
      <c r="F64" s="102"/>
      <c r="G64" s="102"/>
      <c r="H64" s="102"/>
      <c r="I64" s="102"/>
      <c r="J64" s="102"/>
    </row>
    <row r="65" spans="2:10" x14ac:dyDescent="0.35">
      <c r="B65" s="102"/>
      <c r="C65" s="102"/>
      <c r="D65" s="102"/>
      <c r="E65" s="102"/>
      <c r="F65" s="102"/>
      <c r="G65" s="102"/>
      <c r="H65" s="102"/>
      <c r="I65" s="102"/>
      <c r="J65" s="102"/>
    </row>
    <row r="66" spans="2:10" x14ac:dyDescent="0.35">
      <c r="B66" s="102"/>
      <c r="C66" s="102"/>
      <c r="D66" s="102"/>
      <c r="E66" s="102"/>
      <c r="F66" s="102"/>
      <c r="G66" s="102"/>
      <c r="H66" s="102"/>
      <c r="I66" s="102"/>
      <c r="J66" s="102"/>
    </row>
    <row r="67" spans="2:10" x14ac:dyDescent="0.35">
      <c r="B67" s="102"/>
      <c r="C67" s="102"/>
      <c r="D67" s="102"/>
      <c r="E67" s="102"/>
      <c r="F67" s="102"/>
      <c r="G67" s="102"/>
      <c r="H67" s="102"/>
      <c r="I67" s="102"/>
      <c r="J67" s="102"/>
    </row>
    <row r="68" spans="2:10" x14ac:dyDescent="0.35">
      <c r="B68" s="102"/>
      <c r="C68" s="102"/>
      <c r="D68" s="102"/>
      <c r="E68" s="102"/>
      <c r="F68" s="102"/>
      <c r="G68" s="102"/>
      <c r="H68" s="102"/>
      <c r="I68" s="102"/>
      <c r="J68" s="102"/>
    </row>
    <row r="69" spans="2:10" x14ac:dyDescent="0.35">
      <c r="B69" s="102"/>
      <c r="C69" s="102"/>
      <c r="D69" s="102"/>
      <c r="E69" s="102"/>
      <c r="F69" s="102"/>
      <c r="G69" s="102"/>
      <c r="H69" s="102"/>
      <c r="I69" s="102"/>
      <c r="J69" s="102"/>
    </row>
    <row r="70" spans="2:10" x14ac:dyDescent="0.35">
      <c r="B70" s="102"/>
      <c r="C70" s="102"/>
      <c r="D70" s="102"/>
      <c r="E70" s="102"/>
      <c r="F70" s="102"/>
      <c r="G70" s="102"/>
      <c r="H70" s="102"/>
      <c r="I70" s="102"/>
      <c r="J70" s="102"/>
    </row>
    <row r="71" spans="2:10" x14ac:dyDescent="0.35">
      <c r="B71" s="102"/>
      <c r="C71" s="102"/>
      <c r="D71" s="102"/>
      <c r="E71" s="102"/>
      <c r="F71" s="102"/>
      <c r="G71" s="102"/>
      <c r="H71" s="102"/>
      <c r="I71" s="102"/>
      <c r="J71" s="102"/>
    </row>
    <row r="72" spans="2:10" x14ac:dyDescent="0.35">
      <c r="B72" s="102"/>
      <c r="C72" s="102"/>
      <c r="D72" s="102"/>
      <c r="E72" s="102"/>
      <c r="F72" s="102"/>
      <c r="G72" s="102"/>
      <c r="H72" s="102"/>
      <c r="I72" s="102"/>
      <c r="J72" s="102"/>
    </row>
    <row r="73" spans="2:10" x14ac:dyDescent="0.35">
      <c r="B73" s="102"/>
      <c r="C73" s="102"/>
      <c r="D73" s="102"/>
      <c r="E73" s="102"/>
      <c r="F73" s="102"/>
      <c r="G73" s="102"/>
      <c r="H73" s="102"/>
      <c r="I73" s="102"/>
      <c r="J73" s="102"/>
    </row>
    <row r="74" spans="2:10" x14ac:dyDescent="0.35">
      <c r="B74" s="102"/>
      <c r="C74" s="102"/>
      <c r="D74" s="102"/>
      <c r="E74" s="102"/>
      <c r="F74" s="102"/>
      <c r="G74" s="102"/>
      <c r="H74" s="102"/>
      <c r="I74" s="102"/>
      <c r="J74" s="102"/>
    </row>
    <row r="75" spans="2:10" x14ac:dyDescent="0.35">
      <c r="B75" s="102"/>
      <c r="C75" s="102"/>
      <c r="D75" s="102"/>
      <c r="E75" s="102"/>
      <c r="F75" s="102"/>
      <c r="G75" s="102"/>
      <c r="H75" s="102"/>
      <c r="I75" s="102"/>
      <c r="J75" s="102"/>
    </row>
    <row r="76" spans="2:10" x14ac:dyDescent="0.35">
      <c r="B76" s="102"/>
      <c r="C76" s="102"/>
      <c r="D76" s="102"/>
      <c r="E76" s="102"/>
      <c r="F76" s="102"/>
      <c r="G76" s="102"/>
      <c r="H76" s="102"/>
      <c r="I76" s="102"/>
      <c r="J76" s="102"/>
    </row>
    <row r="77" spans="2:10" x14ac:dyDescent="0.35">
      <c r="B77" s="102"/>
      <c r="C77" s="102"/>
      <c r="D77" s="102"/>
      <c r="E77" s="102"/>
      <c r="F77" s="102"/>
      <c r="G77" s="102"/>
      <c r="H77" s="102"/>
      <c r="I77" s="102"/>
      <c r="J77" s="102"/>
    </row>
    <row r="78" spans="2:10" x14ac:dyDescent="0.35">
      <c r="B78" s="102"/>
      <c r="C78" s="102"/>
      <c r="D78" s="102"/>
      <c r="E78" s="102"/>
      <c r="F78" s="102"/>
      <c r="G78" s="102"/>
      <c r="H78" s="102"/>
      <c r="I78" s="102"/>
      <c r="J78" s="102"/>
    </row>
    <row r="79" spans="2:10" x14ac:dyDescent="0.35">
      <c r="B79" s="102"/>
      <c r="C79" s="102"/>
      <c r="D79" s="102"/>
      <c r="E79" s="102"/>
      <c r="F79" s="102"/>
      <c r="G79" s="102"/>
      <c r="H79" s="102"/>
      <c r="I79" s="102"/>
      <c r="J79" s="102"/>
    </row>
    <row r="80" spans="2:10" x14ac:dyDescent="0.35">
      <c r="B80" s="102"/>
      <c r="C80" s="102"/>
      <c r="D80" s="102"/>
      <c r="E80" s="102"/>
      <c r="F80" s="102"/>
      <c r="G80" s="102"/>
      <c r="H80" s="102"/>
      <c r="I80" s="102"/>
      <c r="J80" s="102"/>
    </row>
    <row r="81" spans="2:10" x14ac:dyDescent="0.35">
      <c r="B81" s="102"/>
      <c r="C81" s="102"/>
      <c r="D81" s="102"/>
      <c r="E81" s="102"/>
      <c r="F81" s="102"/>
      <c r="G81" s="102"/>
      <c r="H81" s="102"/>
      <c r="I81" s="102"/>
      <c r="J81" s="102"/>
    </row>
    <row r="82" spans="2:10" x14ac:dyDescent="0.35">
      <c r="B82" s="102"/>
      <c r="C82" s="102"/>
      <c r="D82" s="102"/>
      <c r="E82" s="102"/>
      <c r="F82" s="102"/>
      <c r="G82" s="102"/>
      <c r="H82" s="102"/>
      <c r="I82" s="102"/>
      <c r="J82" s="102"/>
    </row>
    <row r="83" spans="2:10" x14ac:dyDescent="0.35">
      <c r="B83" s="102"/>
      <c r="C83" s="102"/>
      <c r="D83" s="102"/>
      <c r="E83" s="102"/>
      <c r="F83" s="102"/>
      <c r="G83" s="102"/>
      <c r="H83" s="102"/>
      <c r="I83" s="102"/>
      <c r="J83" s="102"/>
    </row>
    <row r="84" spans="2:10" x14ac:dyDescent="0.35">
      <c r="B84" s="102"/>
      <c r="C84" s="102"/>
      <c r="D84" s="102"/>
      <c r="E84" s="102"/>
      <c r="F84" s="102"/>
      <c r="G84" s="102"/>
      <c r="H84" s="102"/>
      <c r="I84" s="102"/>
      <c r="J84" s="102"/>
    </row>
    <row r="85" spans="2:10" x14ac:dyDescent="0.35">
      <c r="B85" s="102"/>
      <c r="C85" s="102"/>
      <c r="D85" s="102"/>
      <c r="E85" s="102"/>
      <c r="F85" s="102"/>
      <c r="G85" s="102"/>
      <c r="H85" s="102"/>
      <c r="I85" s="102"/>
      <c r="J85" s="102"/>
    </row>
    <row r="86" spans="2:10" x14ac:dyDescent="0.35">
      <c r="B86" s="102"/>
      <c r="C86" s="102"/>
      <c r="D86" s="102"/>
      <c r="E86" s="102"/>
      <c r="F86" s="102"/>
      <c r="G86" s="102"/>
      <c r="H86" s="102"/>
      <c r="I86" s="102"/>
      <c r="J86" s="102"/>
    </row>
    <row r="87" spans="2:10" x14ac:dyDescent="0.35">
      <c r="B87" s="102"/>
      <c r="C87" s="102"/>
      <c r="D87" s="102"/>
      <c r="E87" s="102"/>
      <c r="F87" s="102"/>
      <c r="G87" s="102"/>
      <c r="H87" s="102"/>
      <c r="I87" s="102"/>
      <c r="J87" s="102"/>
    </row>
    <row r="88" spans="2:10" x14ac:dyDescent="0.35">
      <c r="B88" s="102"/>
      <c r="C88" s="102"/>
      <c r="D88" s="102"/>
      <c r="E88" s="102"/>
      <c r="F88" s="102"/>
      <c r="G88" s="102"/>
      <c r="H88" s="102"/>
      <c r="I88" s="102"/>
      <c r="J88" s="102"/>
    </row>
    <row r="89" spans="2:10" x14ac:dyDescent="0.35">
      <c r="B89" s="102"/>
      <c r="C89" s="102"/>
      <c r="D89" s="102"/>
      <c r="E89" s="102"/>
      <c r="F89" s="102"/>
      <c r="G89" s="102"/>
      <c r="H89" s="102"/>
      <c r="I89" s="102"/>
      <c r="J89" s="102"/>
    </row>
    <row r="90" spans="2:10" x14ac:dyDescent="0.35">
      <c r="B90" s="102"/>
      <c r="C90" s="102"/>
      <c r="D90" s="102"/>
      <c r="E90" s="102"/>
      <c r="F90" s="102"/>
      <c r="G90" s="102"/>
      <c r="H90" s="102"/>
      <c r="I90" s="102"/>
      <c r="J90" s="102"/>
    </row>
    <row r="91" spans="2:10" x14ac:dyDescent="0.35">
      <c r="B91" s="102"/>
      <c r="C91" s="102"/>
      <c r="D91" s="102"/>
      <c r="E91" s="102"/>
      <c r="F91" s="102"/>
      <c r="G91" s="102"/>
      <c r="H91" s="102"/>
      <c r="I91" s="102"/>
      <c r="J91" s="102"/>
    </row>
  </sheetData>
  <sheetProtection algorithmName="SHA-512" hashValue="FjIaGo74JKfz8pVtGdc0tkYbGj3L6Vvj/IPf797dutOPrAbuKy6Hd8QTWNe0UXRTUeWw3rAz/1sCKlGosaTKVw==" saltValue="jLbqMKWRRxymWb2umCfISA==" spinCount="100000" sheet="1" objects="1" scenarios="1"/>
  <autoFilter ref="B3:J85" xr:uid="{B51C1A83-B57D-4D98-8F6A-4D272A1E6D53}"/>
  <pageMargins left="0.7" right="0.7" top="0.75" bottom="0.75" header="0.3" footer="0.3"/>
  <headerFooter>
    <oddHeader>&amp;C&amp;"Calibri"&amp;10&amp;K000000 OFFICIAL - HMG ONLY&amp;1#_x000D_</oddHeader>
    <oddFooter>&amp;C_x000D_&amp;1#&amp;"Calibri"&amp;10&amp;K000000 OFFICIAL - HMG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BA831CF2346D9C4AA009EECCE1CF84FA" ma:contentTypeVersion="6" ma:contentTypeDescription="Create a new document." ma:contentTypeScope="" ma:versionID="04f3dc77b1f00cb73b5a7cab70e22b95">
  <xsd:schema xmlns:xsd="http://www.w3.org/2001/XMLSchema" xmlns:xs="http://www.w3.org/2001/XMLSchema" xmlns:p="http://schemas.microsoft.com/office/2006/metadata/properties" xmlns:ns1="http://schemas.microsoft.com/sharepoint/v3" xmlns:ns2="03b77f48-6448-4496-bb18-ba9b9f4d32ae" targetNamespace="http://schemas.microsoft.com/office/2006/metadata/properties" ma:root="true" ma:fieldsID="985aa80b0a7bf2375bb59403ac6b79fe" ns1:_="" ns2:_="">
    <xsd:import namespace="http://schemas.microsoft.com/sharepoint/v3"/>
    <xsd:import namespace="03b77f48-6448-4496-bb18-ba9b9f4d32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b77f48-6448-4496-bb18-ba9b9f4d32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7E2F7F-A9E6-4C83-B6B9-0D1D970EFE7D}">
  <ds:schemaRefs>
    <ds:schemaRef ds:uri="http://schemas.microsoft.com/office/2006/metadata/properties"/>
    <ds:schemaRef ds:uri="http://schemas.microsoft.com/sharepoint/v3"/>
    <ds:schemaRef ds:uri="http://schemas.microsoft.com/office/2006/documentManagement/types"/>
    <ds:schemaRef ds:uri="9eb8c942-e97d-4ce3-89e2-03bda7a5fc8a"/>
    <ds:schemaRef ds:uri="http://schemas.microsoft.com/office/infopath/2007/PartnerControls"/>
    <ds:schemaRef ds:uri="7063776f-8020-42c0-9e03-83cd8894d9f9"/>
    <ds:schemaRef ds:uri="http://purl.org/dc/elements/1.1/"/>
    <ds:schemaRef ds:uri="http://schemas.openxmlformats.org/package/2006/metadata/core-propertie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C81E883D-13EC-40B7-B568-347D7FF2F64F}">
  <ds:schemaRefs>
    <ds:schemaRef ds:uri="http://schemas.microsoft.com/sharepoint/v3/contenttype/forms"/>
  </ds:schemaRefs>
</ds:datastoreItem>
</file>

<file path=customXml/itemProps3.xml><?xml version="1.0" encoding="utf-8"?>
<ds:datastoreItem xmlns:ds="http://schemas.openxmlformats.org/officeDocument/2006/customXml" ds:itemID="{331484B8-11BD-4F0F-AD6C-82E961223924}">
  <ds:schemaRefs>
    <ds:schemaRef ds:uri="http://schemas.microsoft.com/sharepoint/events"/>
  </ds:schemaRefs>
</ds:datastoreItem>
</file>

<file path=customXml/itemProps4.xml><?xml version="1.0" encoding="utf-8"?>
<ds:datastoreItem xmlns:ds="http://schemas.openxmlformats.org/officeDocument/2006/customXml" ds:itemID="{E9B84740-271C-44CC-B087-2819E9E804C4}"/>
</file>

<file path=docMetadata/LabelInfo.xml><?xml version="1.0" encoding="utf-8"?>
<clbl:labelList xmlns:clbl="http://schemas.microsoft.com/office/2020/mipLabelMetadata">
  <clbl:label id="{3f8ddea0-3143-4afe-85eb-1e24af26637f}" enabled="1" method="Privileged" siteId="{bf346810-9c7d-43de-a872-24a2ef3995a8}" removed="0"/>
  <clbl:label id="{61c22e59-6e76-40e7-9277-37c464fc6354}" enabled="1" method="Privileged" siteId="{f99512c1-fd9f-4475-9896-9a0b3cdc50e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1. Introduction</vt:lpstr>
      <vt:lpstr>2. Organisational Details</vt:lpstr>
      <vt:lpstr>3. Selection</vt:lpstr>
      <vt:lpstr>Sheet2</vt:lpstr>
      <vt:lpstr>LIsts</vt:lpstr>
      <vt:lpstr>4. Sensitivity</vt:lpstr>
      <vt:lpstr>Combined</vt:lpstr>
      <vt:lpstr>5. Selection Overall Scores</vt:lpstr>
      <vt:lpstr>6. Sensitivity Overall Scores</vt:lpstr>
      <vt:lpstr>Sheet1</vt:lpstr>
      <vt:lpstr>Summary</vt:lpstr>
      <vt:lpstr>Improvement Actions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Tanton, Matthew</dc:creator>
  <cp:keywords/>
  <dc:description/>
  <cp:lastModifiedBy>Chris Royds</cp:lastModifiedBy>
  <cp:revision/>
  <dcterms:created xsi:type="dcterms:W3CDTF">2024-10-17T09:03:21Z</dcterms:created>
  <dcterms:modified xsi:type="dcterms:W3CDTF">2026-08-20T10:20:28Z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0x010100BA831CF2346D9C4AA009EECCE1CF84FA</vt:lpwstr>
  </property>
  <property fmtid="{D5CDD505-2E9C-101B-9397-08002B2CF9AE}" pid="3" name="_dlc_DocIdItemGuid">
    <vt:lpwstr>0ae6f83f-c40b-40c4-858c-21755c88ed64</vt:lpwstr>
  </property>
  <property fmtid="{D5CDD505-2E9C-101B-9397-08002B2CF9AE}" pid="4" name="MediaServiceImageTags">
    <vt:lpwstr/>
  </property>
</Properties>
</file>